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LNE\jcrabtr\2016IT1\Excel\"/>
    </mc:Choice>
  </mc:AlternateContent>
  <bookViews>
    <workbookView xWindow="0" yWindow="0" windowWidth="11595" windowHeight="4635" activeTab="4"/>
  </bookViews>
  <sheets>
    <sheet name="Sales" sheetId="1" r:id="rId1"/>
    <sheet name="Budget" sheetId="2" r:id="rId2"/>
    <sheet name="Data Analysis" sheetId="3" r:id="rId3"/>
    <sheet name="Summary" sheetId="4" r:id="rId4"/>
    <sheet name="Current Expense Report" sheetId="5" r:id="rId5"/>
    <sheet name="Import" sheetId="6" r:id="rId6"/>
  </sheets>
  <definedNames>
    <definedName name="_6Crabtree_ExpenseReport" localSheetId="5">Import!$A$1:$K$31</definedName>
    <definedName name="Advances">'Current Expense Report'!$L$29</definedName>
    <definedName name="_xlnm.Print_Titles" localSheetId="4">'Current Expense Report'!$10:$10</definedName>
    <definedName name="Subtotal">'Current Expense Report'!$L$28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5" l="1"/>
  <c r="L4" i="5"/>
  <c r="L11" i="5" l="1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E27" i="5"/>
  <c r="F27" i="5"/>
  <c r="G27" i="5"/>
  <c r="H27" i="5"/>
  <c r="I27" i="5"/>
  <c r="J27" i="5"/>
  <c r="K27" i="5"/>
  <c r="L27" i="5"/>
  <c r="L28" i="5" s="1"/>
  <c r="L30" i="5" s="1"/>
  <c r="B3" i="3" l="1"/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D4" i="2"/>
  <c r="G4" i="2" s="1"/>
  <c r="D5" i="2"/>
  <c r="D6" i="2"/>
  <c r="G6" i="2" s="1"/>
  <c r="D7" i="2"/>
  <c r="G7" i="2" s="1"/>
  <c r="D8" i="2"/>
  <c r="D9" i="2"/>
  <c r="D10" i="2"/>
  <c r="G10" i="2" s="1"/>
  <c r="D11" i="2"/>
  <c r="G11" i="2" s="1"/>
  <c r="D12" i="2"/>
  <c r="D13" i="2"/>
  <c r="D14" i="2"/>
  <c r="G14" i="2" s="1"/>
  <c r="D15" i="2"/>
  <c r="G15" i="2" s="1"/>
  <c r="D16" i="2"/>
  <c r="D17" i="2"/>
  <c r="D18" i="2"/>
  <c r="G18" i="2" s="1"/>
  <c r="D19" i="2"/>
  <c r="G19" i="2" s="1"/>
  <c r="D20" i="2"/>
  <c r="B4" i="2"/>
  <c r="C4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1" i="2"/>
  <c r="J15" i="2" l="1"/>
  <c r="J7" i="2"/>
  <c r="J14" i="2"/>
  <c r="J6" i="2"/>
  <c r="G17" i="2"/>
  <c r="G13" i="2"/>
  <c r="G9" i="2"/>
  <c r="G5" i="2"/>
  <c r="H7" i="2" s="1"/>
  <c r="I7" i="2" s="1"/>
  <c r="J17" i="2"/>
  <c r="J13" i="2"/>
  <c r="J9" i="2"/>
  <c r="J5" i="2"/>
  <c r="J19" i="2"/>
  <c r="J11" i="2"/>
  <c r="J18" i="2"/>
  <c r="J10" i="2"/>
  <c r="G20" i="2"/>
  <c r="G16" i="2"/>
  <c r="G12" i="2"/>
  <c r="G8" i="2"/>
  <c r="B2" i="3"/>
  <c r="B1" i="3"/>
  <c r="J20" i="2"/>
  <c r="J16" i="2"/>
  <c r="J12" i="2"/>
  <c r="J8" i="2"/>
  <c r="J4" i="2"/>
  <c r="H4" i="2"/>
  <c r="I4" i="2" s="1"/>
  <c r="H11" i="2"/>
  <c r="I11" i="2" s="1"/>
  <c r="H6" i="2"/>
  <c r="I6" i="2" s="1"/>
  <c r="H9" i="2"/>
  <c r="I9" i="2" s="1"/>
  <c r="H12" i="2"/>
  <c r="I12" i="2" s="1"/>
  <c r="G9" i="1"/>
  <c r="G7" i="1"/>
  <c r="H13" i="2" l="1"/>
  <c r="I13" i="2" s="1"/>
  <c r="H15" i="2"/>
  <c r="I15" i="2" s="1"/>
  <c r="H20" i="2"/>
  <c r="I20" i="2" s="1"/>
  <c r="H17" i="2"/>
  <c r="I17" i="2" s="1"/>
  <c r="H14" i="2"/>
  <c r="I14" i="2" s="1"/>
  <c r="H19" i="2"/>
  <c r="I19" i="2" s="1"/>
  <c r="H16" i="2"/>
  <c r="I16" i="2" s="1"/>
  <c r="H10" i="2"/>
  <c r="I10" i="2" s="1"/>
  <c r="H8" i="2"/>
  <c r="I8" i="2" s="1"/>
  <c r="H5" i="2"/>
  <c r="I5" i="2" s="1"/>
  <c r="G21" i="2"/>
  <c r="H18" i="2"/>
  <c r="I18" i="2" s="1"/>
  <c r="G12" i="1"/>
  <c r="G20" i="1"/>
  <c r="G11" i="1"/>
  <c r="G16" i="1"/>
  <c r="G6" i="1"/>
  <c r="G8" i="1"/>
  <c r="G18" i="1"/>
  <c r="G4" i="1"/>
  <c r="G5" i="1"/>
  <c r="G13" i="1"/>
  <c r="G15" i="1"/>
  <c r="G19" i="1"/>
  <c r="G10" i="1"/>
  <c r="G14" i="1"/>
  <c r="G17" i="1"/>
</calcChain>
</file>

<file path=xl/comments1.xml><?xml version="1.0" encoding="utf-8"?>
<comments xmlns="http://schemas.openxmlformats.org/spreadsheetml/2006/main">
  <authors>
    <author>Jocelyn Crabtree</author>
  </authors>
  <commentList>
    <comment ref="A15" authorId="0" shapeId="0">
      <text>
        <r>
          <rPr>
            <b/>
            <sz val="9"/>
            <color indexed="81"/>
            <rFont val="Tahoma"/>
            <family val="2"/>
          </rPr>
          <t>Jocelyn Crabtree:</t>
        </r>
        <r>
          <rPr>
            <sz val="9"/>
            <color indexed="81"/>
            <rFont val="Tahoma"/>
            <family val="2"/>
          </rPr>
          <t xml:space="preserve">
Congrats on being the top seller!</t>
        </r>
      </text>
    </comment>
  </commentList>
</comments>
</file>

<file path=xl/comments2.xml><?xml version="1.0" encoding="utf-8"?>
<comments xmlns="http://schemas.openxmlformats.org/spreadsheetml/2006/main">
  <authors>
    <author>Jocelyn Crabtree</author>
  </authors>
  <commentList>
    <comment ref="G4" authorId="0" shapeId="0">
      <text>
        <r>
          <rPr>
            <b/>
            <sz val="9"/>
            <color indexed="81"/>
            <rFont val="Tahoma"/>
            <family val="2"/>
          </rPr>
          <t>Jocelyn Crabtree:</t>
        </r>
        <r>
          <rPr>
            <sz val="9"/>
            <color indexed="81"/>
            <rFont val="Tahoma"/>
            <family val="2"/>
          </rPr>
          <t xml:space="preserve">
Green is above average; yellow is below average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</rPr>
          <t>Jocelyn Crabtree:</t>
        </r>
        <r>
          <rPr>
            <sz val="9"/>
            <color indexed="81"/>
            <rFont val="Tahoma"/>
            <family val="2"/>
          </rPr>
          <t xml:space="preserve">
Great job!</t>
        </r>
      </text>
    </comment>
  </commentList>
</comments>
</file>

<file path=xl/connections.xml><?xml version="1.0" encoding="utf-8"?>
<connections xmlns="http://schemas.openxmlformats.org/spreadsheetml/2006/main">
  <connection id="1" name="6Crabtree_ExpenseReport" type="6" refreshedVersion="5" background="1" saveData="1">
    <textPr codePage="437" sourceFile="S:\LNE\jcrabtr\2016IT1\Excel\6Crabtree_ExpenseReport.csv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<sst xmlns="http://schemas.openxmlformats.org/spreadsheetml/2006/main" count="134" uniqueCount="87">
  <si>
    <t>Business Club Fundraiser</t>
  </si>
  <si>
    <t>Flower Sales</t>
  </si>
  <si>
    <t>Last Name</t>
  </si>
  <si>
    <t>First Name</t>
  </si>
  <si>
    <t>Grade Level</t>
  </si>
  <si>
    <t>Roses</t>
  </si>
  <si>
    <t>Carnations</t>
  </si>
  <si>
    <t>Daisies</t>
  </si>
  <si>
    <t>Total</t>
  </si>
  <si>
    <t>Fisher</t>
  </si>
  <si>
    <t>Gomez</t>
  </si>
  <si>
    <t>Jones</t>
  </si>
  <si>
    <t>Hunter</t>
  </si>
  <si>
    <t>Morris</t>
  </si>
  <si>
    <t>Diaz</t>
  </si>
  <si>
    <t>Williams</t>
  </si>
  <si>
    <t>Hernandez</t>
  </si>
  <si>
    <t>Velton</t>
  </si>
  <si>
    <t>Peralta</t>
  </si>
  <si>
    <t>Kent</t>
  </si>
  <si>
    <t>Reeves</t>
  </si>
  <si>
    <t>Shultz</t>
  </si>
  <si>
    <t>Wallace</t>
  </si>
  <si>
    <t>Lamond</t>
  </si>
  <si>
    <t>Jimbo</t>
  </si>
  <si>
    <t>Andre</t>
  </si>
  <si>
    <t>Devon</t>
  </si>
  <si>
    <t>David</t>
  </si>
  <si>
    <t>Danielle</t>
  </si>
  <si>
    <t>Lorenso</t>
  </si>
  <si>
    <t>Shantel</t>
  </si>
  <si>
    <t>Allison</t>
  </si>
  <si>
    <t>Vicky</t>
  </si>
  <si>
    <t>Angee</t>
  </si>
  <si>
    <t>Clark</t>
  </si>
  <si>
    <t>Lois</t>
  </si>
  <si>
    <t>Brent</t>
  </si>
  <si>
    <t>Monroe</t>
  </si>
  <si>
    <t>Baylor</t>
  </si>
  <si>
    <t>Thomas</t>
  </si>
  <si>
    <t>Painter</t>
  </si>
  <si>
    <t>Cheryl</t>
  </si>
  <si>
    <t>Sparkline</t>
  </si>
  <si>
    <t>Line</t>
  </si>
  <si>
    <t>Flower Sale Income</t>
  </si>
  <si>
    <t>Average</t>
  </si>
  <si>
    <t>Above</t>
  </si>
  <si>
    <t>More Profitable</t>
  </si>
  <si>
    <t>Lowest</t>
  </si>
  <si>
    <t>Highest</t>
  </si>
  <si>
    <t>Sellers</t>
  </si>
  <si>
    <t>TOTAL</t>
  </si>
  <si>
    <t>ADVANCES</t>
  </si>
  <si>
    <t xml:space="preserve">NOTES: </t>
  </si>
  <si>
    <t>APPROVED:</t>
  </si>
  <si>
    <t>SUBTOTAL</t>
  </si>
  <si>
    <t>Misc.</t>
  </si>
  <si>
    <t>Entertainment</t>
  </si>
  <si>
    <t>Phone</t>
  </si>
  <si>
    <t>Meals</t>
  </si>
  <si>
    <t>Fuel</t>
  </si>
  <si>
    <t>Transport</t>
  </si>
  <si>
    <t>Hotel</t>
  </si>
  <si>
    <t>Description</t>
  </si>
  <si>
    <t>Account</t>
  </si>
  <si>
    <t>Date</t>
  </si>
  <si>
    <t>EMPLOYEE ID</t>
  </si>
  <si>
    <t>MANAGER</t>
  </si>
  <si>
    <t>DEPARTMENT</t>
  </si>
  <si>
    <t>SSN</t>
  </si>
  <si>
    <t>POSITION</t>
  </si>
  <si>
    <t>NAME</t>
  </si>
  <si>
    <t>EMPLOYEE INFORMATION:</t>
  </si>
  <si>
    <t>TO</t>
  </si>
  <si>
    <t>FROM</t>
  </si>
  <si>
    <t>PAY PERIOD:</t>
  </si>
  <si>
    <t>STATEMENT NUMBER:</t>
  </si>
  <si>
    <t>PURPOSE:</t>
  </si>
  <si>
    <t>EXPENSE REPORT</t>
  </si>
  <si>
    <t>For Office Use Only</t>
  </si>
  <si>
    <t>Flower Fundraiser</t>
  </si>
  <si>
    <t>Mr. Al E. Getor</t>
  </si>
  <si>
    <t>Sponsor</t>
  </si>
  <si>
    <t>Business</t>
  </si>
  <si>
    <t>Flower Purchase</t>
  </si>
  <si>
    <t>Gas to pick up flowers</t>
  </si>
  <si>
    <t>PDF 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</si>
</sst>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6" formatCode="&quot;$&quot;#,##0.00"/>
  </numFmts>
  <fonts count="16" x14ac:knownFonts="1">
    <font>
      <sz val="11"/>
      <color theme="1"/>
      <name val="Century Gothic"/>
      <family val="2"/>
      <scheme val="minor"/>
    </font>
    <font>
      <b/>
      <sz val="15"/>
      <color theme="3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20"/>
      <color rgb="FFFF0000"/>
      <name val="Century Gothic"/>
      <family val="2"/>
      <scheme val="major"/>
    </font>
    <font>
      <b/>
      <sz val="11"/>
      <color rgb="FFFF0000"/>
      <name val="Century Gothic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 tint="0.24994659260841701"/>
      <name val="Century Gothic"/>
      <family val="2"/>
      <scheme val="minor"/>
    </font>
    <font>
      <sz val="10"/>
      <color theme="1" tint="0.24994659260841701"/>
      <name val="Century Gothic"/>
      <family val="2"/>
      <scheme val="major"/>
    </font>
    <font>
      <b/>
      <sz val="10"/>
      <color theme="1"/>
      <name val="Century Gothic"/>
      <family val="2"/>
      <scheme val="minor"/>
    </font>
    <font>
      <sz val="10"/>
      <name val="Tahoma"/>
      <family val="2"/>
    </font>
    <font>
      <b/>
      <sz val="10"/>
      <color theme="4" tint="-0.499984740745262"/>
      <name val="Century Gothic"/>
      <family val="2"/>
      <scheme val="major"/>
    </font>
    <font>
      <sz val="10"/>
      <color theme="1" tint="0.24994659260841701"/>
      <name val="Century Gothic"/>
      <scheme val="minor"/>
    </font>
    <font>
      <sz val="24"/>
      <color theme="4" tint="-0.499984740745262"/>
      <name val="Century Gothic"/>
      <family val="2"/>
      <scheme val="major"/>
    </font>
    <font>
      <i/>
      <sz val="9"/>
      <color theme="1" tint="4.9989318521683403E-2"/>
      <name val="Century Gothic"/>
      <family val="2"/>
      <scheme val="major"/>
    </font>
    <font>
      <u/>
      <sz val="11"/>
      <color theme="10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theme="4"/>
      </right>
      <top style="double">
        <color theme="4"/>
      </top>
      <bottom style="thin">
        <color theme="4"/>
      </bottom>
      <diagonal/>
    </border>
    <border>
      <left style="thin">
        <color theme="4"/>
      </left>
      <right/>
      <top style="double">
        <color theme="4"/>
      </top>
      <bottom style="thin">
        <color theme="4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4"/>
      </right>
      <top/>
      <bottom style="double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/>
      <right style="thin">
        <color theme="1" tint="0.14993743705557422"/>
      </right>
      <top style="thin">
        <color theme="1" tint="0.14993743705557422"/>
      </top>
      <bottom style="thin">
        <color theme="1" tint="0.14993743705557422"/>
      </bottom>
      <diagonal/>
    </border>
    <border>
      <left style="thin">
        <color theme="1" tint="0.14993743705557422"/>
      </left>
      <right/>
      <top style="thin">
        <color theme="1" tint="0.14993743705557422"/>
      </top>
      <bottom style="thin">
        <color theme="1" tint="0.14993743705557422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1" fillId="0" borderId="1" applyNumberFormat="0" applyFill="0" applyAlignment="0" applyProtection="0"/>
    <xf numFmtId="44" fontId="2" fillId="0" borderId="0" applyFont="0" applyFill="0" applyBorder="0" applyAlignment="0" applyProtection="0"/>
    <xf numFmtId="0" fontId="4" fillId="0" borderId="2" applyNumberFormat="0" applyFill="0" applyAlignment="0" applyProtection="0"/>
    <xf numFmtId="0" fontId="7" fillId="0" borderId="0"/>
    <xf numFmtId="0" fontId="8" fillId="0" borderId="0" applyNumberFormat="0" applyFill="0" applyAlignment="0" applyProtection="0"/>
    <xf numFmtId="0" fontId="11" fillId="0" borderId="0" applyNumberFormat="0" applyFill="0" applyAlignment="0" applyProtection="0"/>
    <xf numFmtId="0" fontId="13" fillId="0" borderId="0" applyNumberFormat="0" applyFill="0" applyAlignment="0" applyProtection="0"/>
    <xf numFmtId="0" fontId="14" fillId="2" borderId="10" applyNumberFormat="0" applyAlignment="0" applyProtection="0"/>
    <xf numFmtId="0" fontId="15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NumberFormat="1"/>
    <xf numFmtId="44" fontId="0" fillId="0" borderId="0" xfId="3" applyFont="1"/>
    <xf numFmtId="0" fontId="0" fillId="0" borderId="0" xfId="3" applyNumberFormat="1" applyFont="1"/>
    <xf numFmtId="44" fontId="0" fillId="0" borderId="0" xfId="0" applyNumberFormat="1" applyFont="1"/>
    <xf numFmtId="0" fontId="7" fillId="0" borderId="0" xfId="5"/>
    <xf numFmtId="0" fontId="8" fillId="0" borderId="0" xfId="6"/>
    <xf numFmtId="7" fontId="9" fillId="2" borderId="3" xfId="5" applyNumberFormat="1" applyFont="1" applyFill="1" applyBorder="1" applyAlignment="1">
      <alignment horizontal="center"/>
    </xf>
    <xf numFmtId="7" fontId="9" fillId="0" borderId="4" xfId="5" applyNumberFormat="1" applyFont="1" applyBorder="1" applyAlignment="1">
      <alignment horizontal="center"/>
    </xf>
    <xf numFmtId="0" fontId="10" fillId="0" borderId="0" xfId="5" applyFont="1" applyBorder="1" applyAlignment="1">
      <alignment horizontal="center"/>
    </xf>
    <xf numFmtId="7" fontId="9" fillId="0" borderId="6" xfId="5" applyNumberFormat="1" applyFont="1" applyBorder="1" applyAlignment="1">
      <alignment horizontal="center"/>
    </xf>
    <xf numFmtId="0" fontId="8" fillId="0" borderId="7" xfId="6" applyBorder="1"/>
    <xf numFmtId="0" fontId="11" fillId="0" borderId="0" xfId="7" applyAlignment="1">
      <alignment horizontal="right"/>
    </xf>
    <xf numFmtId="0" fontId="11" fillId="0" borderId="0" xfId="7"/>
    <xf numFmtId="7" fontId="9" fillId="2" borderId="8" xfId="5" applyNumberFormat="1" applyFont="1" applyFill="1" applyBorder="1" applyAlignment="1">
      <alignment horizontal="center"/>
    </xf>
    <xf numFmtId="0" fontId="10" fillId="0" borderId="0" xfId="5" applyFont="1" applyAlignment="1">
      <alignment horizontal="center"/>
    </xf>
    <xf numFmtId="7" fontId="7" fillId="0" borderId="0" xfId="5" applyNumberFormat="1" applyFont="1" applyFill="1" applyBorder="1" applyAlignment="1"/>
    <xf numFmtId="0" fontId="7" fillId="0" borderId="0" xfId="5" applyFont="1" applyFill="1" applyBorder="1" applyAlignment="1">
      <alignment wrapText="1"/>
    </xf>
    <xf numFmtId="14" fontId="7" fillId="0" borderId="0" xfId="5" applyNumberFormat="1" applyFont="1" applyFill="1" applyBorder="1" applyAlignment="1">
      <alignment horizontal="left"/>
    </xf>
    <xf numFmtId="0" fontId="7" fillId="0" borderId="0" xfId="5" applyFont="1" applyFill="1" applyBorder="1" applyAlignment="1">
      <alignment vertical="center"/>
    </xf>
    <xf numFmtId="14" fontId="7" fillId="0" borderId="5" xfId="5" applyNumberFormat="1" applyBorder="1" applyAlignment="1">
      <alignment horizontal="left"/>
    </xf>
    <xf numFmtId="0" fontId="7" fillId="0" borderId="5" xfId="5" applyBorder="1" applyAlignment="1">
      <alignment horizontal="left"/>
    </xf>
    <xf numFmtId="0" fontId="13" fillId="0" borderId="0" xfId="8"/>
    <xf numFmtId="0" fontId="7" fillId="0" borderId="0" xfId="5" applyFont="1" applyFill="1" applyBorder="1" applyAlignment="1"/>
    <xf numFmtId="0" fontId="12" fillId="0" borderId="0" xfId="0" applyNumberFormat="1" applyFont="1" applyFill="1" applyBorder="1" applyAlignment="1" applyProtection="1"/>
    <xf numFmtId="7" fontId="12" fillId="0" borderId="0" xfId="0" applyNumberFormat="1" applyFont="1" applyFill="1" applyBorder="1" applyAlignment="1" applyProtection="1"/>
    <xf numFmtId="44" fontId="7" fillId="0" borderId="0" xfId="3" applyFont="1" applyFill="1" applyBorder="1" applyAlignment="1"/>
    <xf numFmtId="0" fontId="3" fillId="0" borderId="0" xfId="1" applyAlignment="1">
      <alignment horizontal="center"/>
    </xf>
    <xf numFmtId="0" fontId="1" fillId="0" borderId="0" xfId="2" applyBorder="1" applyAlignment="1">
      <alignment horizontal="center"/>
    </xf>
    <xf numFmtId="0" fontId="4" fillId="0" borderId="0" xfId="4" applyBorder="1" applyAlignment="1">
      <alignment horizontal="center"/>
    </xf>
    <xf numFmtId="0" fontId="14" fillId="2" borderId="12" xfId="9" applyBorder="1" applyAlignment="1">
      <alignment horizontal="center"/>
    </xf>
    <xf numFmtId="0" fontId="14" fillId="2" borderId="11" xfId="9" applyBorder="1" applyAlignment="1">
      <alignment horizontal="center"/>
    </xf>
    <xf numFmtId="0" fontId="7" fillId="0" borderId="5" xfId="5" applyBorder="1" applyAlignment="1">
      <alignment horizontal="left"/>
    </xf>
    <xf numFmtId="0" fontId="7" fillId="0" borderId="9" xfId="5" applyBorder="1" applyAlignment="1">
      <alignment horizontal="left"/>
    </xf>
    <xf numFmtId="0" fontId="7" fillId="0" borderId="5" xfId="5" applyBorder="1" applyAlignment="1"/>
    <xf numFmtId="166" fontId="7" fillId="0" borderId="0" xfId="3" applyNumberFormat="1" applyFont="1" applyFill="1" applyBorder="1" applyAlignment="1"/>
    <xf numFmtId="14" fontId="0" fillId="0" borderId="0" xfId="0" applyNumberFormat="1"/>
    <xf numFmtId="8" fontId="0" fillId="0" borderId="0" xfId="0" applyNumberFormat="1"/>
    <xf numFmtId="0" fontId="15" fillId="0" borderId="0" xfId="10"/>
  </cellXfs>
  <cellStyles count="11">
    <cellStyle name="Currency" xfId="3" builtinId="4"/>
    <cellStyle name="Heading 1" xfId="2" builtinId="16"/>
    <cellStyle name="Heading 1 2" xfId="8"/>
    <cellStyle name="Heading 2 2" xfId="7"/>
    <cellStyle name="Heading 3" xfId="4" builtinId="18" customBuiltin="1"/>
    <cellStyle name="Heading 3 2" xfId="6"/>
    <cellStyle name="Heading 4 2" xfId="9"/>
    <cellStyle name="Hyperlink" xfId="10" builtinId="8"/>
    <cellStyle name="Normal" xfId="0" builtinId="0"/>
    <cellStyle name="Normal 2" xfId="5"/>
    <cellStyle name="Title" xfId="1" builtinId="15" customBuiltin="1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left" vertical="bottom" textRotation="0" wrapText="0" indent="0" justifyLastLine="0" shrinkToFit="0" readingOrder="0"/>
    </dxf>
    <dxf>
      <alignment horizontal="general" vertical="bottom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4" formatCode="_(&quot;$&quot;* #,##0.00_);_(&quot;$&quot;* \(#,##0.00\);_(&quot;$&quot;* &quot;-&quot;??_);_(@_)"/>
    </dxf>
    <dxf>
      <border outline="0">
        <top style="medium">
          <color theme="4" tint="0.39997558519241921"/>
        </top>
      </border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numFmt numFmtId="0" formatCode="General"/>
    </dxf>
    <dxf>
      <border outline="0">
        <top style="thick">
          <color theme="4"/>
        </top>
      </border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7" Type="http://schemas.microsoft.com/office/2007/relationships/hdphoto" Target="../media/hdphoto3.wdp"/><Relationship Id="rId2" Type="http://schemas.openxmlformats.org/officeDocument/2006/relationships/image" Target="../media/image2.png"/><Relationship Id="rId1" Type="http://schemas.openxmlformats.org/officeDocument/2006/relationships/hyperlink" Target="http://www.flowers.com" TargetMode="External"/><Relationship Id="rId6" Type="http://schemas.openxmlformats.org/officeDocument/2006/relationships/image" Target="../media/image4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1009650</xdr:colOff>
      <xdr:row>0</xdr:row>
      <xdr:rowOff>123826</xdr:rowOff>
    </xdr:from>
    <xdr:to>
      <xdr:col>4</xdr:col>
      <xdr:colOff>390525</xdr:colOff>
      <xdr:row>3</xdr:row>
      <xdr:rowOff>70037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1171" b="100000" l="0" r="99706">
                      <a14:foregroundMark x1="36471" y1="5621" x2="36471" y2="5621"/>
                      <a14:foregroundMark x1="36765" y1="1171" x2="36765" y2="1171"/>
                      <a14:foregroundMark x1="58824" y1="66511" x2="58824" y2="66511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6575" y="123826"/>
          <a:ext cx="571500" cy="71773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10</xdr:col>
      <xdr:colOff>66675</xdr:colOff>
      <xdr:row>1</xdr:row>
      <xdr:rowOff>76199</xdr:rowOff>
    </xdr:from>
    <xdr:to>
      <xdr:col>12</xdr:col>
      <xdr:colOff>9524</xdr:colOff>
      <xdr:row>2</xdr:row>
      <xdr:rowOff>133349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artisticGlowEdges/>
                  </a14:imgEffect>
                  <a14:imgEffect>
                    <a14:sharpenSoften amount="25000"/>
                  </a14:imgEffect>
                  <a14:imgEffect>
                    <a14:brightnessContrast bright="4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9225" y="247649"/>
          <a:ext cx="1847849" cy="447675"/>
        </a:xfrm>
        <a:prstGeom prst="rect">
          <a:avLst/>
        </a:prstGeom>
        <a:ln w="57150">
          <a:solidFill>
            <a:schemeClr val="tx2"/>
          </a:solidFill>
        </a:ln>
      </xdr:spPr>
    </xdr:pic>
    <xdr:clientData/>
  </xdr:twoCellAnchor>
  <xdr:twoCellAnchor editAs="oneCell">
    <xdr:from>
      <xdr:col>5</xdr:col>
      <xdr:colOff>847726</xdr:colOff>
      <xdr:row>0</xdr:row>
      <xdr:rowOff>57150</xdr:rowOff>
    </xdr:from>
    <xdr:to>
      <xdr:col>7</xdr:col>
      <xdr:colOff>238126</xdr:colOff>
      <xdr:row>2</xdr:row>
      <xdr:rowOff>104775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artisticPaintStrokes/>
                  </a14:imgEffect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6" y="57150"/>
          <a:ext cx="1295400" cy="647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queryTables/queryTable1.xml><?xml version="1.0" encoding="utf-8"?>
<queryTable xmlns="http://schemas.openxmlformats.org/spreadsheetml/2006/main" name="6Crabtree_ExpenseReport" connectionId="1" autoFormatId="16" applyNumberFormats="0" applyBorderFormats="0" applyFontFormats="0" applyPatternFormats="0" applyAlignmentFormats="0" applyWidthHeightFormats="0"/>
</file>

<file path=xl/tables/table1.xml><?xml version="1.0" encoding="utf-8"?>
<table xmlns="http://schemas.openxmlformats.org/spreadsheetml/2006/main" id="1" name="Table1" displayName="Table1" ref="A3:I20" totalsRowShown="0" tableBorderDxfId="36">
  <sortState ref="A4:I20">
    <sortCondition descending="1" ref="C4:C20"/>
    <sortCondition descending="1" ref="D4:D20"/>
    <sortCondition descending="1" ref="G4:G20"/>
  </sortState>
  <tableColumns count="9">
    <tableColumn id="1" name="Last Name"/>
    <tableColumn id="2" name="First Name"/>
    <tableColumn id="3" name="Grade Level"/>
    <tableColumn id="4" name="Roses"/>
    <tableColumn id="5" name="Carnations"/>
    <tableColumn id="6" name="Daisies"/>
    <tableColumn id="7" name="Total" dataDxfId="35">
      <calculatedColumnFormula>SUM(Table1[[#This Row],[Roses]:[Daisies]])</calculatedColumnFormula>
    </tableColumn>
    <tableColumn id="8" name="Sparkline"/>
    <tableColumn id="9" name="Lin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3:J21" totalsRowCount="1" tableBorderDxfId="32">
  <autoFilter ref="A3:J20"/>
  <tableColumns count="10">
    <tableColumn id="1" name="Last Name">
      <calculatedColumnFormula>Sales!A4</calculatedColumnFormula>
    </tableColumn>
    <tableColumn id="2" name="First Name">
      <calculatedColumnFormula>Sales!B4</calculatedColumnFormula>
    </tableColumn>
    <tableColumn id="3" name="Grade Level">
      <calculatedColumnFormula>Sales!C4</calculatedColumnFormula>
    </tableColumn>
    <tableColumn id="4" name="Roses" totalsRowDxfId="31" dataCellStyle="Currency">
      <calculatedColumnFormula>Sales!D4*2.55</calculatedColumnFormula>
    </tableColumn>
    <tableColumn id="5" name="Carnations" dataDxfId="30" totalsRowDxfId="29" dataCellStyle="Currency">
      <calculatedColumnFormula>Sales!E4*1.1</calculatedColumnFormula>
    </tableColumn>
    <tableColumn id="6" name="Daisies" totalsRowDxfId="28" dataCellStyle="Currency">
      <calculatedColumnFormula>Sales!F4*0.85</calculatedColumnFormula>
    </tableColumn>
    <tableColumn id="7" name="Total" totalsRowFunction="sum" dataDxfId="27" totalsRowDxfId="26" dataCellStyle="Currency">
      <calculatedColumnFormula>SUM(Table2[[#This Row],[Roses]:[Daisies]])</calculatedColumnFormula>
    </tableColumn>
    <tableColumn id="8" name="Average" dataCellStyle="Currency">
      <calculatedColumnFormula>AVERAGE(Table2[Total])</calculatedColumnFormula>
    </tableColumn>
    <tableColumn id="9" name="Above" dataDxfId="25" dataCellStyle="Currency">
      <calculatedColumnFormula>IF(Table2[[#This Row],[Total]]&gt;=Table2[[#This Row],[Average]],1,0)</calculatedColumnFormula>
    </tableColumn>
    <tableColumn id="10" name="More Profitable" dataDxfId="24">
      <calculatedColumnFormula>IF(Table2[[#This Row],[Roses]]&gt;Table2[[#This Row],[Daisies]],"Roses","Daisies")</calculatedColumnFormula>
    </tableColumn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3" name="tblData" displayName="tblData" ref="B10:L27" totalsRowCount="1" headerRowDxfId="23" dataDxfId="22">
  <autoFilter ref="B10:L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Date" totalsRowLabel="Total" dataDxfId="21" totalsRowDxfId="20"/>
    <tableColumn id="2" name="Account" dataDxfId="19" totalsRowDxfId="18"/>
    <tableColumn id="3" name="Description" dataDxfId="17" totalsRowDxfId="16"/>
    <tableColumn id="4" name="Hotel" totalsRowFunction="sum" dataDxfId="15" totalsRowDxfId="14"/>
    <tableColumn id="5" name="Transport" totalsRowFunction="sum" dataDxfId="13" totalsRowDxfId="12"/>
    <tableColumn id="6" name="Fuel" totalsRowFunction="sum" dataDxfId="11" totalsRowDxfId="10"/>
    <tableColumn id="7" name="Meals" totalsRowFunction="sum" dataDxfId="9" totalsRowDxfId="8"/>
    <tableColumn id="8" name="Phone" totalsRowFunction="sum" dataDxfId="7" totalsRowDxfId="6"/>
    <tableColumn id="10" name="Entertainment" totalsRowFunction="sum" dataDxfId="5" totalsRowDxfId="4"/>
    <tableColumn id="11" name="Misc." totalsRowFunction="sum" dataDxfId="3" totalsRowDxfId="2"/>
    <tableColumn id="12" name="Total" totalsRowFunction="sum" dataDxfId="1" totalsRowDxfId="0">
      <calculatedColumnFormula>SUM(tblData[[#This Row],[Hotel]:[Misc.]])</calculatedColumnFormula>
    </tableColumn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Expense data table" altTextSummary="Enter expenses by date and account with a description, enter various expenses by category and let it be totaled for you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 Boardroom">
  <a:themeElements>
    <a:clrScheme name="Ion Boardroom">
      <a:dk1>
        <a:sysClr val="windowText" lastClr="000000"/>
      </a:dk1>
      <a:lt1>
        <a:sysClr val="window" lastClr="FFFFFF"/>
      </a:lt1>
      <a:dk2>
        <a:srgbClr val="3B3059"/>
      </a:dk2>
      <a:lt2>
        <a:srgbClr val="EBEBEB"/>
      </a:lt2>
      <a:accent1>
        <a:srgbClr val="B31166"/>
      </a:accent1>
      <a:accent2>
        <a:srgbClr val="E33D6F"/>
      </a:accent2>
      <a:accent3>
        <a:srgbClr val="E45F3C"/>
      </a:accent3>
      <a:accent4>
        <a:srgbClr val="E9943A"/>
      </a:accent4>
      <a:accent5>
        <a:srgbClr val="9B6BF2"/>
      </a:accent5>
      <a:accent6>
        <a:srgbClr val="D53DD0"/>
      </a:accent6>
      <a:hlink>
        <a:srgbClr val="8F8F8F"/>
      </a:hlink>
      <a:folHlink>
        <a:srgbClr val="A5A5A5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 Boardroom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124000"/>
                <a:satMod val="148000"/>
                <a:lumMod val="124000"/>
              </a:schemeClr>
            </a:gs>
            <a:gs pos="100000">
              <a:schemeClr val="phClr">
                <a:shade val="76000"/>
                <a:hueMod val="89000"/>
                <a:satMod val="164000"/>
                <a:lumMod val="5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91000"/>
                <a:satMod val="164000"/>
                <a:lumMod val="74000"/>
              </a:schemeClr>
              <a:schemeClr val="phClr">
                <a:hueMod val="124000"/>
                <a:satMod val="140000"/>
                <a:lumMod val="14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 Boardroom" id="{FC33163D-4339-46B1-8EED-24C834239D99}" vid="{B8502691-933B-45FE-8764-BA278511EF27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1.xml"/><Relationship Id="rId1" Type="http://schemas.openxmlformats.org/officeDocument/2006/relationships/hyperlink" Target="6Crabtree_ExpenseReport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I20"/>
  <sheetViews>
    <sheetView workbookViewId="0">
      <selection activeCell="M6" sqref="M6"/>
    </sheetView>
  </sheetViews>
  <sheetFormatPr defaultRowHeight="16.5" x14ac:dyDescent="0.3"/>
  <cols>
    <col min="1" max="1" width="12.25" customWidth="1"/>
    <col min="2" max="2" width="12.625" customWidth="1"/>
    <col min="3" max="3" width="13.5" customWidth="1"/>
    <col min="5" max="5" width="12.5" customWidth="1"/>
    <col min="6" max="6" width="9.375" customWidth="1"/>
  </cols>
  <sheetData>
    <row r="1" spans="1:9" ht="26.25" x14ac:dyDescent="0.3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19.5" x14ac:dyDescent="0.3">
      <c r="A2" s="28" t="s">
        <v>1</v>
      </c>
      <c r="B2" s="28"/>
      <c r="C2" s="28"/>
      <c r="D2" s="28"/>
      <c r="E2" s="28"/>
      <c r="F2" s="28"/>
      <c r="G2" s="28"/>
      <c r="H2" s="28"/>
      <c r="I2" s="28"/>
    </row>
    <row r="3" spans="1:9" x14ac:dyDescent="0.3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42</v>
      </c>
      <c r="I3" t="s">
        <v>43</v>
      </c>
    </row>
    <row r="4" spans="1:9" x14ac:dyDescent="0.3">
      <c r="A4" t="s">
        <v>16</v>
      </c>
      <c r="B4" t="s">
        <v>31</v>
      </c>
      <c r="C4">
        <v>12</v>
      </c>
      <c r="D4">
        <v>22</v>
      </c>
      <c r="E4">
        <v>14</v>
      </c>
      <c r="F4">
        <v>19</v>
      </c>
      <c r="G4">
        <f>SUM(Table1[[#This Row],[Roses]:[Daisies]])</f>
        <v>55</v>
      </c>
    </row>
    <row r="5" spans="1:9" x14ac:dyDescent="0.3">
      <c r="A5" t="s">
        <v>17</v>
      </c>
      <c r="B5" t="s">
        <v>32</v>
      </c>
      <c r="C5">
        <v>12</v>
      </c>
      <c r="D5">
        <v>17</v>
      </c>
      <c r="E5">
        <v>3</v>
      </c>
      <c r="F5">
        <v>8</v>
      </c>
      <c r="G5">
        <f>SUM(Table1[[#This Row],[Roses]:[Daisies]])</f>
        <v>28</v>
      </c>
    </row>
    <row r="6" spans="1:9" x14ac:dyDescent="0.3">
      <c r="A6" t="s">
        <v>13</v>
      </c>
      <c r="B6" t="s">
        <v>28</v>
      </c>
      <c r="C6">
        <v>12</v>
      </c>
      <c r="D6">
        <v>5</v>
      </c>
      <c r="E6">
        <v>4</v>
      </c>
      <c r="F6">
        <v>5</v>
      </c>
      <c r="G6">
        <f>SUM(Table1[[#This Row],[Roses]:[Daisies]])</f>
        <v>14</v>
      </c>
    </row>
    <row r="7" spans="1:9" x14ac:dyDescent="0.3">
      <c r="A7" t="s">
        <v>40</v>
      </c>
      <c r="B7" t="s">
        <v>41</v>
      </c>
      <c r="C7">
        <v>12</v>
      </c>
      <c r="D7">
        <v>3</v>
      </c>
      <c r="E7">
        <v>0</v>
      </c>
      <c r="F7">
        <v>0</v>
      </c>
      <c r="G7" s="1">
        <f>SUM(Table1[[#This Row],[Roses]:[Daisies]])</f>
        <v>3</v>
      </c>
    </row>
    <row r="8" spans="1:9" x14ac:dyDescent="0.3">
      <c r="A8" t="s">
        <v>14</v>
      </c>
      <c r="B8" t="s">
        <v>29</v>
      </c>
      <c r="C8">
        <v>11</v>
      </c>
      <c r="D8">
        <v>9</v>
      </c>
      <c r="E8">
        <v>7</v>
      </c>
      <c r="F8">
        <v>3</v>
      </c>
      <c r="G8">
        <f>SUM(Table1[[#This Row],[Roses]:[Daisies]])</f>
        <v>19</v>
      </c>
    </row>
    <row r="9" spans="1:9" x14ac:dyDescent="0.3">
      <c r="A9" t="s">
        <v>38</v>
      </c>
      <c r="B9" t="s">
        <v>39</v>
      </c>
      <c r="C9">
        <v>11</v>
      </c>
      <c r="D9">
        <v>7</v>
      </c>
      <c r="E9">
        <v>3</v>
      </c>
      <c r="F9">
        <v>10</v>
      </c>
      <c r="G9" s="1">
        <f>SUM(Table1[[#This Row],[Roses]:[Daisies]])</f>
        <v>20</v>
      </c>
    </row>
    <row r="10" spans="1:9" x14ac:dyDescent="0.3">
      <c r="A10" t="s">
        <v>21</v>
      </c>
      <c r="B10" t="s">
        <v>36</v>
      </c>
      <c r="C10">
        <v>11</v>
      </c>
      <c r="D10">
        <v>5</v>
      </c>
      <c r="E10">
        <v>1</v>
      </c>
      <c r="F10">
        <v>0</v>
      </c>
      <c r="G10">
        <f>SUM(Table1[[#This Row],[Roses]:[Daisies]])</f>
        <v>6</v>
      </c>
    </row>
    <row r="11" spans="1:9" x14ac:dyDescent="0.3">
      <c r="A11" t="s">
        <v>11</v>
      </c>
      <c r="B11" t="s">
        <v>26</v>
      </c>
      <c r="C11">
        <v>11</v>
      </c>
      <c r="D11">
        <v>4</v>
      </c>
      <c r="E11">
        <v>1</v>
      </c>
      <c r="F11">
        <v>1</v>
      </c>
      <c r="G11">
        <f>SUM(Table1[[#This Row],[Roses]:[Daisies]])</f>
        <v>6</v>
      </c>
    </row>
    <row r="12" spans="1:9" x14ac:dyDescent="0.3">
      <c r="A12" t="s">
        <v>9</v>
      </c>
      <c r="B12" t="s">
        <v>24</v>
      </c>
      <c r="C12">
        <v>10</v>
      </c>
      <c r="D12">
        <v>3</v>
      </c>
      <c r="E12">
        <v>6</v>
      </c>
      <c r="F12">
        <v>4</v>
      </c>
      <c r="G12">
        <f>SUM(Table1[[#This Row],[Roses]:[Daisies]])</f>
        <v>13</v>
      </c>
    </row>
    <row r="13" spans="1:9" x14ac:dyDescent="0.3">
      <c r="A13" t="s">
        <v>18</v>
      </c>
      <c r="B13" t="s">
        <v>33</v>
      </c>
      <c r="C13">
        <v>10</v>
      </c>
      <c r="D13">
        <v>2</v>
      </c>
      <c r="E13">
        <v>0</v>
      </c>
      <c r="F13">
        <v>11</v>
      </c>
      <c r="G13">
        <f>SUM(Table1[[#This Row],[Roses]:[Daisies]])</f>
        <v>13</v>
      </c>
    </row>
    <row r="14" spans="1:9" x14ac:dyDescent="0.3">
      <c r="A14" t="s">
        <v>22</v>
      </c>
      <c r="B14" t="s">
        <v>37</v>
      </c>
      <c r="C14">
        <v>10</v>
      </c>
      <c r="D14">
        <v>0</v>
      </c>
      <c r="E14">
        <v>0</v>
      </c>
      <c r="F14">
        <v>1</v>
      </c>
      <c r="G14">
        <f>SUM(Table1[[#This Row],[Roses]:[Daisies]])</f>
        <v>1</v>
      </c>
    </row>
    <row r="15" spans="1:9" x14ac:dyDescent="0.3">
      <c r="A15" t="s">
        <v>19</v>
      </c>
      <c r="B15" t="s">
        <v>34</v>
      </c>
      <c r="C15">
        <v>9</v>
      </c>
      <c r="D15">
        <v>27</v>
      </c>
      <c r="E15">
        <v>21</v>
      </c>
      <c r="F15">
        <v>27</v>
      </c>
      <c r="G15">
        <f>SUM(Table1[[#This Row],[Roses]:[Daisies]])</f>
        <v>75</v>
      </c>
    </row>
    <row r="16" spans="1:9" x14ac:dyDescent="0.3">
      <c r="A16" t="s">
        <v>12</v>
      </c>
      <c r="B16" t="s">
        <v>27</v>
      </c>
      <c r="C16">
        <v>9</v>
      </c>
      <c r="D16">
        <v>12</v>
      </c>
      <c r="E16">
        <v>3</v>
      </c>
      <c r="F16">
        <v>2</v>
      </c>
      <c r="G16">
        <f>SUM(Table1[[#This Row],[Roses]:[Daisies]])</f>
        <v>17</v>
      </c>
    </row>
    <row r="17" spans="1:7" x14ac:dyDescent="0.3">
      <c r="A17" t="s">
        <v>23</v>
      </c>
      <c r="B17" t="s">
        <v>25</v>
      </c>
      <c r="C17">
        <v>9</v>
      </c>
      <c r="D17">
        <v>8</v>
      </c>
      <c r="E17">
        <v>8</v>
      </c>
      <c r="F17">
        <v>8</v>
      </c>
      <c r="G17">
        <f>SUM(Table1[[#This Row],[Roses]:[Daisies]])</f>
        <v>24</v>
      </c>
    </row>
    <row r="18" spans="1:7" x14ac:dyDescent="0.3">
      <c r="A18" t="s">
        <v>15</v>
      </c>
      <c r="B18" t="s">
        <v>30</v>
      </c>
      <c r="C18">
        <v>9</v>
      </c>
      <c r="D18">
        <v>8</v>
      </c>
      <c r="E18">
        <v>11</v>
      </c>
      <c r="F18">
        <v>5</v>
      </c>
      <c r="G18">
        <f>SUM(Table1[[#This Row],[Roses]:[Daisies]])</f>
        <v>24</v>
      </c>
    </row>
    <row r="19" spans="1:7" x14ac:dyDescent="0.3">
      <c r="A19" t="s">
        <v>20</v>
      </c>
      <c r="B19" t="s">
        <v>35</v>
      </c>
      <c r="C19">
        <v>9</v>
      </c>
      <c r="D19">
        <v>7</v>
      </c>
      <c r="E19">
        <v>8</v>
      </c>
      <c r="F19">
        <v>12</v>
      </c>
      <c r="G19">
        <f>SUM(Table1[[#This Row],[Roses]:[Daisies]])</f>
        <v>27</v>
      </c>
    </row>
    <row r="20" spans="1:7" x14ac:dyDescent="0.3">
      <c r="A20" t="s">
        <v>10</v>
      </c>
      <c r="B20" t="s">
        <v>25</v>
      </c>
      <c r="C20">
        <v>9</v>
      </c>
      <c r="D20">
        <v>2</v>
      </c>
      <c r="E20">
        <v>0</v>
      </c>
      <c r="F20">
        <v>0</v>
      </c>
      <c r="G20">
        <f>SUM(Table1[[#This Row],[Roses]:[Daisies]])</f>
        <v>2</v>
      </c>
    </row>
  </sheetData>
  <mergeCells count="2">
    <mergeCell ref="A1:I1"/>
    <mergeCell ref="A2:I2"/>
  </mergeCells>
  <conditionalFormatting sqref="D4:G20">
    <cfRule type="cellIs" dxfId="38" priority="1" operator="lessThan">
      <formula>3</formula>
    </cfRule>
    <cfRule type="cellIs" dxfId="37" priority="4" operator="greaterThan">
      <formula>9</formula>
    </cfRule>
  </conditionalFormatting>
  <conditionalFormatting sqref="G4:G20">
    <cfRule type="dataBar" priority="2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{3469B652-2AB5-4E1E-A0AC-2C44B409BDE0}</x14:id>
        </ext>
      </extLst>
    </cfRule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dataValidations count="1">
    <dataValidation type="list" allowBlank="1" showInputMessage="1" showErrorMessage="1" sqref="C4:C20">
      <formula1>"12, 11, 10, 9"</formula1>
    </dataValidation>
  </dataValidations>
  <pageMargins left="0.7" right="0.7" top="0.75" bottom="0.75" header="0.3" footer="0.3"/>
  <pageSetup orientation="portrait"/>
  <legacyDrawing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469B652-2AB5-4E1E-A0AC-2C44B409BD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G4:G20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Sales!D4:F4</xm:f>
              <xm:sqref>H4</xm:sqref>
            </x14:sparkline>
            <x14:sparkline>
              <xm:f>Sales!D5:F5</xm:f>
              <xm:sqref>H5</xm:sqref>
            </x14:sparkline>
            <x14:sparkline>
              <xm:f>Sales!D6:F6</xm:f>
              <xm:sqref>H6</xm:sqref>
            </x14:sparkline>
            <x14:sparkline>
              <xm:f>Sales!D7:F7</xm:f>
              <xm:sqref>H7</xm:sqref>
            </x14:sparkline>
            <x14:sparkline>
              <xm:f>Sales!D8:F8</xm:f>
              <xm:sqref>H8</xm:sqref>
            </x14:sparkline>
            <x14:sparkline>
              <xm:f>Sales!D9:F9</xm:f>
              <xm:sqref>H9</xm:sqref>
            </x14:sparkline>
            <x14:sparkline>
              <xm:f>Sales!D10:F10</xm:f>
              <xm:sqref>H10</xm:sqref>
            </x14:sparkline>
            <x14:sparkline>
              <xm:f>Sales!D11:F11</xm:f>
              <xm:sqref>H11</xm:sqref>
            </x14:sparkline>
            <x14:sparkline>
              <xm:f>Sales!D12:F12</xm:f>
              <xm:sqref>H12</xm:sqref>
            </x14:sparkline>
            <x14:sparkline>
              <xm:f>Sales!D13:F13</xm:f>
              <xm:sqref>H13</xm:sqref>
            </x14:sparkline>
            <x14:sparkline>
              <xm:f>Sales!D14:F14</xm:f>
              <xm:sqref>H14</xm:sqref>
            </x14:sparkline>
            <x14:sparkline>
              <xm:f>Sales!D15:F15</xm:f>
              <xm:sqref>H15</xm:sqref>
            </x14:sparkline>
            <x14:sparkline>
              <xm:f>Sales!D16:F16</xm:f>
              <xm:sqref>H16</xm:sqref>
            </x14:sparkline>
            <x14:sparkline>
              <xm:f>Sales!D17:F17</xm:f>
              <xm:sqref>H17</xm:sqref>
            </x14:sparkline>
            <x14:sparkline>
              <xm:f>Sales!D18:F18</xm:f>
              <xm:sqref>H18</xm:sqref>
            </x14:sparkline>
            <x14:sparkline>
              <xm:f>Sales!D19:F19</xm:f>
              <xm:sqref>H19</xm:sqref>
            </x14:sparkline>
            <x14:sparkline>
              <xm:f>Sales!D20:F20</xm:f>
              <xm:sqref>H20</xm:sqref>
            </x14:sparkline>
          </x14:sparklines>
        </x14:sparklineGroup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Sales!D4:F4</xm:f>
              <xm:sqref>I4</xm:sqref>
            </x14:sparkline>
            <x14:sparkline>
              <xm:f>Sales!D5:F5</xm:f>
              <xm:sqref>I5</xm:sqref>
            </x14:sparkline>
            <x14:sparkline>
              <xm:f>Sales!D6:F6</xm:f>
              <xm:sqref>I6</xm:sqref>
            </x14:sparkline>
            <x14:sparkline>
              <xm:f>Sales!D7:F7</xm:f>
              <xm:sqref>I7</xm:sqref>
            </x14:sparkline>
            <x14:sparkline>
              <xm:f>Sales!D8:F8</xm:f>
              <xm:sqref>I8</xm:sqref>
            </x14:sparkline>
            <x14:sparkline>
              <xm:f>Sales!D9:F9</xm:f>
              <xm:sqref>I9</xm:sqref>
            </x14:sparkline>
            <x14:sparkline>
              <xm:f>Sales!D10:F10</xm:f>
              <xm:sqref>I10</xm:sqref>
            </x14:sparkline>
            <x14:sparkline>
              <xm:f>Sales!D11:F11</xm:f>
              <xm:sqref>I11</xm:sqref>
            </x14:sparkline>
            <x14:sparkline>
              <xm:f>Sales!D12:F12</xm:f>
              <xm:sqref>I12</xm:sqref>
            </x14:sparkline>
            <x14:sparkline>
              <xm:f>Sales!D13:F13</xm:f>
              <xm:sqref>I13</xm:sqref>
            </x14:sparkline>
            <x14:sparkline>
              <xm:f>Sales!D14:F14</xm:f>
              <xm:sqref>I14</xm:sqref>
            </x14:sparkline>
            <x14:sparkline>
              <xm:f>Sales!D15:F15</xm:f>
              <xm:sqref>I15</xm:sqref>
            </x14:sparkline>
            <x14:sparkline>
              <xm:f>Sales!D16:F16</xm:f>
              <xm:sqref>I16</xm:sqref>
            </x14:sparkline>
            <x14:sparkline>
              <xm:f>Sales!D17:F17</xm:f>
              <xm:sqref>I17</xm:sqref>
            </x14:sparkline>
            <x14:sparkline>
              <xm:f>Sales!D18:F18</xm:f>
              <xm:sqref>I18</xm:sqref>
            </x14:sparkline>
            <x14:sparkline>
              <xm:f>Sales!D19:F19</xm:f>
              <xm:sqref>I19</xm:sqref>
            </x14:sparkline>
            <x14:sparkline>
              <xm:f>Sales!D20:F20</xm:f>
              <xm:sqref>I20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J21"/>
  <sheetViews>
    <sheetView workbookViewId="0">
      <selection activeCell="G4" sqref="G4 A15"/>
    </sheetView>
  </sheetViews>
  <sheetFormatPr defaultRowHeight="16.5" x14ac:dyDescent="0.3"/>
  <cols>
    <col min="1" max="1" width="12.25" customWidth="1"/>
    <col min="2" max="2" width="12.625" customWidth="1"/>
    <col min="3" max="3" width="13.5" customWidth="1"/>
    <col min="5" max="5" width="12.5" customWidth="1"/>
    <col min="6" max="6" width="9.375" customWidth="1"/>
    <col min="8" max="8" width="9" hidden="1" customWidth="1"/>
    <col min="9" max="9" width="0" hidden="1" customWidth="1"/>
  </cols>
  <sheetData>
    <row r="1" spans="1:10" ht="26.25" x14ac:dyDescent="0.35">
      <c r="A1" s="27" t="str">
        <f>Sales!A1</f>
        <v>Business Club Fundraiser</v>
      </c>
      <c r="B1" s="27"/>
      <c r="C1" s="27"/>
      <c r="D1" s="27"/>
      <c r="E1" s="27"/>
      <c r="F1" s="27"/>
      <c r="G1" s="27"/>
    </row>
    <row r="2" spans="1:10" x14ac:dyDescent="0.3">
      <c r="A2" s="29" t="s">
        <v>44</v>
      </c>
      <c r="B2" s="29"/>
      <c r="C2" s="29"/>
      <c r="D2" s="29"/>
      <c r="E2" s="29"/>
      <c r="F2" s="29"/>
      <c r="G2" s="29"/>
    </row>
    <row r="3" spans="1:10" x14ac:dyDescent="0.3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45</v>
      </c>
      <c r="I3" t="s">
        <v>46</v>
      </c>
      <c r="J3" t="s">
        <v>47</v>
      </c>
    </row>
    <row r="4" spans="1:10" x14ac:dyDescent="0.3">
      <c r="A4" t="str">
        <f>Sales!A4</f>
        <v>Hernandez</v>
      </c>
      <c r="B4" t="str">
        <f>Sales!B4</f>
        <v>Allison</v>
      </c>
      <c r="C4">
        <f>Sales!C4</f>
        <v>12</v>
      </c>
      <c r="D4" s="2">
        <f>Sales!D4*2.55</f>
        <v>56.099999999999994</v>
      </c>
      <c r="E4" s="2">
        <f>Sales!E4*1.1</f>
        <v>15.400000000000002</v>
      </c>
      <c r="F4" s="2">
        <f>Sales!F4*0.85</f>
        <v>16.149999999999999</v>
      </c>
      <c r="G4" s="2">
        <f>SUM(Table2[[#This Row],[Roses]:[Daisies]])</f>
        <v>87.65</v>
      </c>
      <c r="H4" s="2">
        <f>AVERAGE(Table2[Total])</f>
        <v>32.773529411764713</v>
      </c>
      <c r="I4" s="3">
        <f>IF(Table2[[#This Row],[Total]]&gt;=Table2[[#This Row],[Average]],1,0)</f>
        <v>1</v>
      </c>
      <c r="J4" t="str">
        <f>IF(Table2[[#This Row],[Roses]]&gt;Table2[[#This Row],[Daisies]],"Roses","Daisies")</f>
        <v>Roses</v>
      </c>
    </row>
    <row r="5" spans="1:10" x14ac:dyDescent="0.3">
      <c r="A5" t="str">
        <f>Sales!A5</f>
        <v>Velton</v>
      </c>
      <c r="B5" t="str">
        <f>Sales!B5</f>
        <v>Vicky</v>
      </c>
      <c r="C5">
        <f>Sales!C5</f>
        <v>12</v>
      </c>
      <c r="D5" s="2">
        <f>Sales!D5*2.55</f>
        <v>43.349999999999994</v>
      </c>
      <c r="E5" s="2">
        <f>Sales!E5*1.1</f>
        <v>3.3000000000000003</v>
      </c>
      <c r="F5" s="2">
        <f>Sales!F5*0.85</f>
        <v>6.8</v>
      </c>
      <c r="G5" s="2">
        <f>SUM(Table2[[#This Row],[Roses]:[Daisies]])</f>
        <v>53.449999999999989</v>
      </c>
      <c r="H5" s="2">
        <f>AVERAGE(Table2[Total])</f>
        <v>32.773529411764713</v>
      </c>
      <c r="I5" s="3">
        <f>IF(Table2[[#This Row],[Total]]&gt;=Table2[[#This Row],[Average]],1,0)</f>
        <v>1</v>
      </c>
      <c r="J5" t="str">
        <f>IF(Table2[[#This Row],[Roses]]&gt;Table2[[#This Row],[Daisies]],"Roses","Daisies")</f>
        <v>Roses</v>
      </c>
    </row>
    <row r="6" spans="1:10" x14ac:dyDescent="0.3">
      <c r="A6" t="str">
        <f>Sales!A6</f>
        <v>Morris</v>
      </c>
      <c r="B6" t="str">
        <f>Sales!B6</f>
        <v>Danielle</v>
      </c>
      <c r="C6">
        <f>Sales!C6</f>
        <v>12</v>
      </c>
      <c r="D6" s="2">
        <f>Sales!D6*2.55</f>
        <v>12.75</v>
      </c>
      <c r="E6" s="2">
        <f>Sales!E6*1.1</f>
        <v>4.4000000000000004</v>
      </c>
      <c r="F6" s="2">
        <f>Sales!F6*0.85</f>
        <v>4.25</v>
      </c>
      <c r="G6" s="2">
        <f>SUM(Table2[[#This Row],[Roses]:[Daisies]])</f>
        <v>21.4</v>
      </c>
      <c r="H6" s="2">
        <f>AVERAGE(Table2[Total])</f>
        <v>32.773529411764713</v>
      </c>
      <c r="I6" s="3">
        <f>IF(Table2[[#This Row],[Total]]&gt;=Table2[[#This Row],[Average]],1,0)</f>
        <v>0</v>
      </c>
      <c r="J6" t="str">
        <f>IF(Table2[[#This Row],[Roses]]&gt;Table2[[#This Row],[Daisies]],"Roses","Daisies")</f>
        <v>Roses</v>
      </c>
    </row>
    <row r="7" spans="1:10" x14ac:dyDescent="0.3">
      <c r="A7" t="str">
        <f>Sales!A7</f>
        <v>Painter</v>
      </c>
      <c r="B7" t="str">
        <f>Sales!B7</f>
        <v>Cheryl</v>
      </c>
      <c r="C7">
        <f>Sales!C7</f>
        <v>12</v>
      </c>
      <c r="D7" s="2">
        <f>Sales!D7*2.55</f>
        <v>7.6499999999999995</v>
      </c>
      <c r="E7" s="2">
        <f>Sales!E7*1.1</f>
        <v>0</v>
      </c>
      <c r="F7" s="2">
        <f>Sales!F7*0.85</f>
        <v>0</v>
      </c>
      <c r="G7" s="2">
        <f>SUM(Table2[[#This Row],[Roses]:[Daisies]])</f>
        <v>7.6499999999999995</v>
      </c>
      <c r="H7" s="2">
        <f>AVERAGE(Table2[Total])</f>
        <v>32.773529411764713</v>
      </c>
      <c r="I7" s="3">
        <f>IF(Table2[[#This Row],[Total]]&gt;=Table2[[#This Row],[Average]],1,0)</f>
        <v>0</v>
      </c>
      <c r="J7" t="str">
        <f>IF(Table2[[#This Row],[Roses]]&gt;Table2[[#This Row],[Daisies]],"Roses","Daisies")</f>
        <v>Roses</v>
      </c>
    </row>
    <row r="8" spans="1:10" x14ac:dyDescent="0.3">
      <c r="A8" t="str">
        <f>Sales!A8</f>
        <v>Diaz</v>
      </c>
      <c r="B8" t="str">
        <f>Sales!B8</f>
        <v>Lorenso</v>
      </c>
      <c r="C8">
        <f>Sales!C8</f>
        <v>11</v>
      </c>
      <c r="D8" s="2">
        <f>Sales!D8*2.55</f>
        <v>22.95</v>
      </c>
      <c r="E8" s="2">
        <f>Sales!E8*1.1</f>
        <v>7.7000000000000011</v>
      </c>
      <c r="F8" s="2">
        <f>Sales!F8*0.85</f>
        <v>2.5499999999999998</v>
      </c>
      <c r="G8" s="2">
        <f>SUM(Table2[[#This Row],[Roses]:[Daisies]])</f>
        <v>33.199999999999996</v>
      </c>
      <c r="H8" s="2">
        <f>AVERAGE(Table2[Total])</f>
        <v>32.773529411764713</v>
      </c>
      <c r="I8" s="3">
        <f>IF(Table2[[#This Row],[Total]]&gt;=Table2[[#This Row],[Average]],1,0)</f>
        <v>1</v>
      </c>
      <c r="J8" t="str">
        <f>IF(Table2[[#This Row],[Roses]]&gt;Table2[[#This Row],[Daisies]],"Roses","Daisies")</f>
        <v>Roses</v>
      </c>
    </row>
    <row r="9" spans="1:10" x14ac:dyDescent="0.3">
      <c r="A9" t="str">
        <f>Sales!A9</f>
        <v>Baylor</v>
      </c>
      <c r="B9" t="str">
        <f>Sales!B9</f>
        <v>Thomas</v>
      </c>
      <c r="C9">
        <f>Sales!C9</f>
        <v>11</v>
      </c>
      <c r="D9" s="2">
        <f>Sales!D9*2.55</f>
        <v>17.849999999999998</v>
      </c>
      <c r="E9" s="2">
        <f>Sales!E9*1.1</f>
        <v>3.3000000000000003</v>
      </c>
      <c r="F9" s="2">
        <f>Sales!F9*0.85</f>
        <v>8.5</v>
      </c>
      <c r="G9" s="2">
        <f>SUM(Table2[[#This Row],[Roses]:[Daisies]])</f>
        <v>29.65</v>
      </c>
      <c r="H9" s="2">
        <f>AVERAGE(Table2[Total])</f>
        <v>32.773529411764713</v>
      </c>
      <c r="I9" s="3">
        <f>IF(Table2[[#This Row],[Total]]&gt;=Table2[[#This Row],[Average]],1,0)</f>
        <v>0</v>
      </c>
      <c r="J9" t="str">
        <f>IF(Table2[[#This Row],[Roses]]&gt;Table2[[#This Row],[Daisies]],"Roses","Daisies")</f>
        <v>Roses</v>
      </c>
    </row>
    <row r="10" spans="1:10" x14ac:dyDescent="0.3">
      <c r="A10" t="str">
        <f>Sales!A10</f>
        <v>Shultz</v>
      </c>
      <c r="B10" t="str">
        <f>Sales!B10</f>
        <v>Brent</v>
      </c>
      <c r="C10">
        <f>Sales!C10</f>
        <v>11</v>
      </c>
      <c r="D10" s="2">
        <f>Sales!D10*2.55</f>
        <v>12.75</v>
      </c>
      <c r="E10" s="2">
        <f>Sales!E10*1.1</f>
        <v>1.1000000000000001</v>
      </c>
      <c r="F10" s="2">
        <f>Sales!F10*0.85</f>
        <v>0</v>
      </c>
      <c r="G10" s="2">
        <f>SUM(Table2[[#This Row],[Roses]:[Daisies]])</f>
        <v>13.85</v>
      </c>
      <c r="H10" s="2">
        <f>AVERAGE(Table2[Total])</f>
        <v>32.773529411764713</v>
      </c>
      <c r="I10" s="3">
        <f>IF(Table2[[#This Row],[Total]]&gt;=Table2[[#This Row],[Average]],1,0)</f>
        <v>0</v>
      </c>
      <c r="J10" t="str">
        <f>IF(Table2[[#This Row],[Roses]]&gt;Table2[[#This Row],[Daisies]],"Roses","Daisies")</f>
        <v>Roses</v>
      </c>
    </row>
    <row r="11" spans="1:10" x14ac:dyDescent="0.3">
      <c r="A11" t="str">
        <f>Sales!A11</f>
        <v>Jones</v>
      </c>
      <c r="B11" t="str">
        <f>Sales!B11</f>
        <v>Devon</v>
      </c>
      <c r="C11">
        <f>Sales!C11</f>
        <v>11</v>
      </c>
      <c r="D11" s="2">
        <f>Sales!D11*2.55</f>
        <v>10.199999999999999</v>
      </c>
      <c r="E11" s="2">
        <f>Sales!E11*1.1</f>
        <v>1.1000000000000001</v>
      </c>
      <c r="F11" s="2">
        <f>Sales!F11*0.85</f>
        <v>0.85</v>
      </c>
      <c r="G11" s="2">
        <f>SUM(Table2[[#This Row],[Roses]:[Daisies]])</f>
        <v>12.149999999999999</v>
      </c>
      <c r="H11" s="2">
        <f>AVERAGE(Table2[Total])</f>
        <v>32.773529411764713</v>
      </c>
      <c r="I11" s="3">
        <f>IF(Table2[[#This Row],[Total]]&gt;=Table2[[#This Row],[Average]],1,0)</f>
        <v>0</v>
      </c>
      <c r="J11" t="str">
        <f>IF(Table2[[#This Row],[Roses]]&gt;Table2[[#This Row],[Daisies]],"Roses","Daisies")</f>
        <v>Roses</v>
      </c>
    </row>
    <row r="12" spans="1:10" x14ac:dyDescent="0.3">
      <c r="A12" t="str">
        <f>Sales!A12</f>
        <v>Fisher</v>
      </c>
      <c r="B12" t="str">
        <f>Sales!B12</f>
        <v>Jimbo</v>
      </c>
      <c r="C12">
        <f>Sales!C12</f>
        <v>10</v>
      </c>
      <c r="D12" s="2">
        <f>Sales!D12*2.55</f>
        <v>7.6499999999999995</v>
      </c>
      <c r="E12" s="2">
        <f>Sales!E12*1.1</f>
        <v>6.6000000000000005</v>
      </c>
      <c r="F12" s="2">
        <f>Sales!F12*0.85</f>
        <v>3.4</v>
      </c>
      <c r="G12" s="2">
        <f>SUM(Table2[[#This Row],[Roses]:[Daisies]])</f>
        <v>17.649999999999999</v>
      </c>
      <c r="H12" s="2">
        <f>AVERAGE(Table2[Total])</f>
        <v>32.773529411764713</v>
      </c>
      <c r="I12" s="3">
        <f>IF(Table2[[#This Row],[Total]]&gt;=Table2[[#This Row],[Average]],1,0)</f>
        <v>0</v>
      </c>
      <c r="J12" t="str">
        <f>IF(Table2[[#This Row],[Roses]]&gt;Table2[[#This Row],[Daisies]],"Roses","Daisies")</f>
        <v>Roses</v>
      </c>
    </row>
    <row r="13" spans="1:10" x14ac:dyDescent="0.3">
      <c r="A13" t="str">
        <f>Sales!A13</f>
        <v>Peralta</v>
      </c>
      <c r="B13" t="str">
        <f>Sales!B13</f>
        <v>Angee</v>
      </c>
      <c r="C13">
        <f>Sales!C13</f>
        <v>10</v>
      </c>
      <c r="D13" s="2">
        <f>Sales!D13*2.55</f>
        <v>5.0999999999999996</v>
      </c>
      <c r="E13" s="2">
        <f>Sales!E13*1.1</f>
        <v>0</v>
      </c>
      <c r="F13" s="2">
        <f>Sales!F13*0.85</f>
        <v>9.35</v>
      </c>
      <c r="G13" s="2">
        <f>SUM(Table2[[#This Row],[Roses]:[Daisies]])</f>
        <v>14.45</v>
      </c>
      <c r="H13" s="2">
        <f>AVERAGE(Table2[Total])</f>
        <v>32.773529411764713</v>
      </c>
      <c r="I13" s="3">
        <f>IF(Table2[[#This Row],[Total]]&gt;=Table2[[#This Row],[Average]],1,0)</f>
        <v>0</v>
      </c>
      <c r="J13" t="str">
        <f>IF(Table2[[#This Row],[Roses]]&gt;Table2[[#This Row],[Daisies]],"Roses","Daisies")</f>
        <v>Daisies</v>
      </c>
    </row>
    <row r="14" spans="1:10" x14ac:dyDescent="0.3">
      <c r="A14" t="str">
        <f>Sales!A14</f>
        <v>Wallace</v>
      </c>
      <c r="B14" t="str">
        <f>Sales!B14</f>
        <v>Monroe</v>
      </c>
      <c r="C14">
        <f>Sales!C14</f>
        <v>10</v>
      </c>
      <c r="D14" s="2">
        <f>Sales!D14*2.55</f>
        <v>0</v>
      </c>
      <c r="E14" s="2">
        <f>Sales!E14*1.1</f>
        <v>0</v>
      </c>
      <c r="F14" s="2">
        <f>Sales!F14*0.85</f>
        <v>0.85</v>
      </c>
      <c r="G14" s="2">
        <f>SUM(Table2[[#This Row],[Roses]:[Daisies]])</f>
        <v>0.85</v>
      </c>
      <c r="H14" s="2">
        <f>AVERAGE(Table2[Total])</f>
        <v>32.773529411764713</v>
      </c>
      <c r="I14" s="3">
        <f>IF(Table2[[#This Row],[Total]]&gt;=Table2[[#This Row],[Average]],1,0)</f>
        <v>0</v>
      </c>
      <c r="J14" t="str">
        <f>IF(Table2[[#This Row],[Roses]]&gt;Table2[[#This Row],[Daisies]],"Roses","Daisies")</f>
        <v>Daisies</v>
      </c>
    </row>
    <row r="15" spans="1:10" x14ac:dyDescent="0.3">
      <c r="A15" t="str">
        <f>Sales!A15</f>
        <v>Kent</v>
      </c>
      <c r="B15" t="str">
        <f>Sales!B15</f>
        <v>Clark</v>
      </c>
      <c r="C15">
        <f>Sales!C15</f>
        <v>9</v>
      </c>
      <c r="D15" s="2">
        <f>Sales!D15*2.55</f>
        <v>68.849999999999994</v>
      </c>
      <c r="E15" s="2">
        <f>Sales!E15*1.1</f>
        <v>23.1</v>
      </c>
      <c r="F15" s="2">
        <f>Sales!F15*0.85</f>
        <v>22.95</v>
      </c>
      <c r="G15" s="2">
        <f>SUM(Table2[[#This Row],[Roses]:[Daisies]])</f>
        <v>114.89999999999999</v>
      </c>
      <c r="H15" s="2">
        <f>AVERAGE(Table2[Total])</f>
        <v>32.773529411764713</v>
      </c>
      <c r="I15" s="3">
        <f>IF(Table2[[#This Row],[Total]]&gt;=Table2[[#This Row],[Average]],1,0)</f>
        <v>1</v>
      </c>
      <c r="J15" t="str">
        <f>IF(Table2[[#This Row],[Roses]]&gt;Table2[[#This Row],[Daisies]],"Roses","Daisies")</f>
        <v>Roses</v>
      </c>
    </row>
    <row r="16" spans="1:10" x14ac:dyDescent="0.3">
      <c r="A16" t="str">
        <f>Sales!A16</f>
        <v>Hunter</v>
      </c>
      <c r="B16" t="str">
        <f>Sales!B16</f>
        <v>David</v>
      </c>
      <c r="C16">
        <f>Sales!C16</f>
        <v>9</v>
      </c>
      <c r="D16" s="2">
        <f>Sales!D16*2.55</f>
        <v>30.599999999999998</v>
      </c>
      <c r="E16" s="2">
        <f>Sales!E16*1.1</f>
        <v>3.3000000000000003</v>
      </c>
      <c r="F16" s="2">
        <f>Sales!F16*0.85</f>
        <v>1.7</v>
      </c>
      <c r="G16" s="2">
        <f>SUM(Table2[[#This Row],[Roses]:[Daisies]])</f>
        <v>35.6</v>
      </c>
      <c r="H16" s="2">
        <f>AVERAGE(Table2[Total])</f>
        <v>32.773529411764713</v>
      </c>
      <c r="I16" s="3">
        <f>IF(Table2[[#This Row],[Total]]&gt;=Table2[[#This Row],[Average]],1,0)</f>
        <v>1</v>
      </c>
      <c r="J16" t="str">
        <f>IF(Table2[[#This Row],[Roses]]&gt;Table2[[#This Row],[Daisies]],"Roses","Daisies")</f>
        <v>Roses</v>
      </c>
    </row>
    <row r="17" spans="1:10" x14ac:dyDescent="0.3">
      <c r="A17" t="str">
        <f>Sales!A17</f>
        <v>Lamond</v>
      </c>
      <c r="B17" t="str">
        <f>Sales!B17</f>
        <v>Andre</v>
      </c>
      <c r="C17">
        <f>Sales!C17</f>
        <v>9</v>
      </c>
      <c r="D17" s="2">
        <f>Sales!D17*2.55</f>
        <v>20.399999999999999</v>
      </c>
      <c r="E17" s="2">
        <f>Sales!E17*1.1</f>
        <v>8.8000000000000007</v>
      </c>
      <c r="F17" s="2">
        <f>Sales!F17*0.85</f>
        <v>6.8</v>
      </c>
      <c r="G17" s="2">
        <f>SUM(Table2[[#This Row],[Roses]:[Daisies]])</f>
        <v>36</v>
      </c>
      <c r="H17" s="2">
        <f>AVERAGE(Table2[Total])</f>
        <v>32.773529411764713</v>
      </c>
      <c r="I17" s="3">
        <f>IF(Table2[[#This Row],[Total]]&gt;=Table2[[#This Row],[Average]],1,0)</f>
        <v>1</v>
      </c>
      <c r="J17" t="str">
        <f>IF(Table2[[#This Row],[Roses]]&gt;Table2[[#This Row],[Daisies]],"Roses","Daisies")</f>
        <v>Roses</v>
      </c>
    </row>
    <row r="18" spans="1:10" x14ac:dyDescent="0.3">
      <c r="A18" t="str">
        <f>Sales!A18</f>
        <v>Williams</v>
      </c>
      <c r="B18" t="str">
        <f>Sales!B18</f>
        <v>Shantel</v>
      </c>
      <c r="C18">
        <f>Sales!C18</f>
        <v>9</v>
      </c>
      <c r="D18" s="2">
        <f>Sales!D18*2.55</f>
        <v>20.399999999999999</v>
      </c>
      <c r="E18" s="2">
        <f>Sales!E18*1.1</f>
        <v>12.100000000000001</v>
      </c>
      <c r="F18" s="2">
        <f>Sales!F18*0.85</f>
        <v>4.25</v>
      </c>
      <c r="G18" s="2">
        <f>SUM(Table2[[#This Row],[Roses]:[Daisies]])</f>
        <v>36.75</v>
      </c>
      <c r="H18" s="2">
        <f>AVERAGE(Table2[Total])</f>
        <v>32.773529411764713</v>
      </c>
      <c r="I18" s="3">
        <f>IF(Table2[[#This Row],[Total]]&gt;=Table2[[#This Row],[Average]],1,0)</f>
        <v>1</v>
      </c>
      <c r="J18" t="str">
        <f>IF(Table2[[#This Row],[Roses]]&gt;Table2[[#This Row],[Daisies]],"Roses","Daisies")</f>
        <v>Roses</v>
      </c>
    </row>
    <row r="19" spans="1:10" x14ac:dyDescent="0.3">
      <c r="A19" t="str">
        <f>Sales!A19</f>
        <v>Reeves</v>
      </c>
      <c r="B19" t="str">
        <f>Sales!B19</f>
        <v>Lois</v>
      </c>
      <c r="C19">
        <f>Sales!C19</f>
        <v>9</v>
      </c>
      <c r="D19" s="2">
        <f>Sales!D19*2.55</f>
        <v>17.849999999999998</v>
      </c>
      <c r="E19" s="2">
        <f>Sales!E19*1.1</f>
        <v>8.8000000000000007</v>
      </c>
      <c r="F19" s="2">
        <f>Sales!F19*0.85</f>
        <v>10.199999999999999</v>
      </c>
      <c r="G19" s="2">
        <f>SUM(Table2[[#This Row],[Roses]:[Daisies]])</f>
        <v>36.849999999999994</v>
      </c>
      <c r="H19" s="2">
        <f>AVERAGE(Table2[Total])</f>
        <v>32.773529411764713</v>
      </c>
      <c r="I19" s="3">
        <f>IF(Table2[[#This Row],[Total]]&gt;=Table2[[#This Row],[Average]],1,0)</f>
        <v>1</v>
      </c>
      <c r="J19" t="str">
        <f>IF(Table2[[#This Row],[Roses]]&gt;Table2[[#This Row],[Daisies]],"Roses","Daisies")</f>
        <v>Roses</v>
      </c>
    </row>
    <row r="20" spans="1:10" x14ac:dyDescent="0.3">
      <c r="A20" t="str">
        <f>Sales!A20</f>
        <v>Gomez</v>
      </c>
      <c r="B20" t="str">
        <f>Sales!B20</f>
        <v>Andre</v>
      </c>
      <c r="C20">
        <f>Sales!C20</f>
        <v>9</v>
      </c>
      <c r="D20" s="2">
        <f>Sales!D20*2.55</f>
        <v>5.0999999999999996</v>
      </c>
      <c r="E20" s="2">
        <f>Sales!E20*1.1</f>
        <v>0</v>
      </c>
      <c r="F20" s="2">
        <f>Sales!F20*0.85</f>
        <v>0</v>
      </c>
      <c r="G20" s="2">
        <f>SUM(Table2[[#This Row],[Roses]:[Daisies]])</f>
        <v>5.0999999999999996</v>
      </c>
      <c r="H20" s="2">
        <f>AVERAGE(Table2[Total])</f>
        <v>32.773529411764713</v>
      </c>
      <c r="I20" s="3">
        <f>IF(Table2[[#This Row],[Total]]&gt;=Table2[[#This Row],[Average]],1,0)</f>
        <v>0</v>
      </c>
      <c r="J20" t="str">
        <f>IF(Table2[[#This Row],[Roses]]&gt;Table2[[#This Row],[Daisies]],"Roses","Daisies")</f>
        <v>Roses</v>
      </c>
    </row>
    <row r="21" spans="1:10" x14ac:dyDescent="0.3">
      <c r="D21" s="4"/>
      <c r="E21" s="4"/>
      <c r="F21" s="4"/>
      <c r="G21" s="4">
        <f>SUBTOTAL(109,Table2[Total])</f>
        <v>557.15000000000009</v>
      </c>
    </row>
  </sheetData>
  <mergeCells count="2">
    <mergeCell ref="A1:G1"/>
    <mergeCell ref="A2:G2"/>
  </mergeCells>
  <conditionalFormatting sqref="G4:G20">
    <cfRule type="expression" dxfId="34" priority="2">
      <formula>I4&gt;0</formula>
    </cfRule>
  </conditionalFormatting>
  <conditionalFormatting sqref="G4:G20">
    <cfRule type="expression" dxfId="33" priority="1">
      <formula>I4&lt;1</formula>
    </cfRule>
  </conditionalFormatting>
  <pageMargins left="0.7" right="0.7" top="0.75" bottom="0.75" header="0.3" footer="0.3"/>
  <pageSetup orientation="portrait"/>
  <legacy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3"/>
  <sheetViews>
    <sheetView workbookViewId="0">
      <selection activeCell="B3" sqref="B3"/>
    </sheetView>
  </sheetViews>
  <sheetFormatPr defaultRowHeight="16.5" x14ac:dyDescent="0.3"/>
  <sheetData>
    <row r="1" spans="1:2" x14ac:dyDescent="0.3">
      <c r="A1" t="s">
        <v>48</v>
      </c>
      <c r="B1">
        <f>MIN(Table2[[Roses]:[Daisies]])</f>
        <v>0</v>
      </c>
    </row>
    <row r="2" spans="1:2" x14ac:dyDescent="0.3">
      <c r="A2" t="s">
        <v>49</v>
      </c>
      <c r="B2">
        <f>MAX(Table2[[Roses]:[Daisies]])</f>
        <v>68.849999999999994</v>
      </c>
    </row>
    <row r="3" spans="1:2" x14ac:dyDescent="0.3">
      <c r="A3" t="s">
        <v>50</v>
      </c>
      <c r="B3">
        <f>COUNTIF(Table1[Carnations],"&gt;0")</f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"/>
  <sheetViews>
    <sheetView zoomScaleNormal="100" workbookViewId="0"/>
  </sheetViews>
  <sheetFormatPr defaultRowHeight="16.5" x14ac:dyDescent="0.3"/>
  <sheetData/>
  <pageMargins left="0.7" right="0.7" top="0.75" bottom="0.75" header="0.3" footer="0.3"/>
  <pageSetup orientation="portrait"/>
  <headerFooter>
    <oddHeader>&amp;LJocelyn Crabtree&amp;R&amp;F</oddHeader>
    <oddFooter>&amp;L&amp;D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B1:L31"/>
  <sheetViews>
    <sheetView showGridLines="0" tabSelected="1" zoomScaleNormal="100" workbookViewId="0">
      <selection activeCell="E3" sqref="E3"/>
    </sheetView>
  </sheetViews>
  <sheetFormatPr defaultRowHeight="13.5" x14ac:dyDescent="0.25"/>
  <cols>
    <col min="1" max="1" width="1.5" style="5" customWidth="1"/>
    <col min="2" max="2" width="13" style="5" customWidth="1"/>
    <col min="3" max="3" width="12.625" style="5" customWidth="1"/>
    <col min="4" max="4" width="15.625" style="5" customWidth="1"/>
    <col min="5" max="12" width="12.5" style="5" customWidth="1"/>
    <col min="13" max="16384" width="9" style="5"/>
  </cols>
  <sheetData>
    <row r="1" spans="2:12" ht="16.5" x14ac:dyDescent="0.3">
      <c r="B1" s="38" t="s">
        <v>86</v>
      </c>
      <c r="K1" s="30" t="s">
        <v>79</v>
      </c>
      <c r="L1" s="31"/>
    </row>
    <row r="2" spans="2:12" ht="30.75" x14ac:dyDescent="0.4">
      <c r="B2" s="22" t="s">
        <v>78</v>
      </c>
    </row>
    <row r="4" spans="2:12" x14ac:dyDescent="0.25">
      <c r="B4" s="13" t="s">
        <v>77</v>
      </c>
      <c r="C4" s="32" t="s">
        <v>80</v>
      </c>
      <c r="D4" s="32"/>
      <c r="F4" s="13" t="s">
        <v>76</v>
      </c>
      <c r="H4" s="21">
        <v>11252112</v>
      </c>
      <c r="J4" s="13" t="s">
        <v>75</v>
      </c>
      <c r="K4" s="6" t="s">
        <v>74</v>
      </c>
      <c r="L4" s="20">
        <f>IF(COUNTA(tblData[Date])=0,"",MIN(tblData[Date]))</f>
        <v>42687</v>
      </c>
    </row>
    <row r="5" spans="2:12" x14ac:dyDescent="0.25">
      <c r="K5" s="6" t="s">
        <v>73</v>
      </c>
      <c r="L5" s="20">
        <f>IF(COUNTA(tblData[Date])=0,"",MAX(tblData[Date]))</f>
        <v>42688</v>
      </c>
    </row>
    <row r="6" spans="2:12" x14ac:dyDescent="0.25">
      <c r="B6" s="13" t="s">
        <v>72</v>
      </c>
    </row>
    <row r="7" spans="2:12" x14ac:dyDescent="0.25">
      <c r="B7" s="6" t="s">
        <v>71</v>
      </c>
      <c r="C7" s="32" t="s">
        <v>81</v>
      </c>
      <c r="D7" s="32"/>
      <c r="F7" s="6" t="s">
        <v>70</v>
      </c>
      <c r="G7" s="32" t="s">
        <v>82</v>
      </c>
      <c r="H7" s="32"/>
      <c r="J7" s="6" t="s">
        <v>69</v>
      </c>
      <c r="K7" s="32"/>
      <c r="L7" s="32"/>
    </row>
    <row r="8" spans="2:12" x14ac:dyDescent="0.25">
      <c r="B8" s="6" t="s">
        <v>68</v>
      </c>
      <c r="C8" s="33" t="s">
        <v>83</v>
      </c>
      <c r="D8" s="33"/>
      <c r="F8" s="6" t="s">
        <v>67</v>
      </c>
      <c r="G8" s="33"/>
      <c r="H8" s="33"/>
      <c r="J8" s="6" t="s">
        <v>66</v>
      </c>
      <c r="K8" s="33"/>
      <c r="L8" s="33"/>
    </row>
    <row r="10" spans="2:12" x14ac:dyDescent="0.25">
      <c r="B10" s="19" t="s">
        <v>65</v>
      </c>
      <c r="C10" s="19" t="s">
        <v>64</v>
      </c>
      <c r="D10" s="19" t="s">
        <v>63</v>
      </c>
      <c r="E10" s="19" t="s">
        <v>62</v>
      </c>
      <c r="F10" s="19" t="s">
        <v>61</v>
      </c>
      <c r="G10" s="19" t="s">
        <v>60</v>
      </c>
      <c r="H10" s="19" t="s">
        <v>59</v>
      </c>
      <c r="I10" s="19" t="s">
        <v>58</v>
      </c>
      <c r="J10" s="19" t="s">
        <v>57</v>
      </c>
      <c r="K10" s="19" t="s">
        <v>56</v>
      </c>
      <c r="L10" s="19" t="s">
        <v>8</v>
      </c>
    </row>
    <row r="11" spans="2:12" x14ac:dyDescent="0.25">
      <c r="B11" s="18">
        <v>42687</v>
      </c>
      <c r="C11" s="23"/>
      <c r="D11" s="23" t="s">
        <v>85</v>
      </c>
      <c r="E11" s="26"/>
      <c r="F11" s="26"/>
      <c r="G11" s="35">
        <v>12.24</v>
      </c>
      <c r="H11" s="35"/>
      <c r="I11" s="35"/>
      <c r="J11" s="35"/>
      <c r="K11" s="35"/>
      <c r="L11" s="35">
        <f>SUM(tblData[[#This Row],[Hotel]:[Misc.]])</f>
        <v>12.24</v>
      </c>
    </row>
    <row r="12" spans="2:12" x14ac:dyDescent="0.25">
      <c r="B12" s="18">
        <v>42688</v>
      </c>
      <c r="C12" s="17"/>
      <c r="D12" s="17" t="s">
        <v>84</v>
      </c>
      <c r="E12" s="16"/>
      <c r="F12" s="16"/>
      <c r="G12" s="16"/>
      <c r="H12" s="16"/>
      <c r="I12" s="16"/>
      <c r="J12" s="16"/>
      <c r="K12" s="16">
        <v>215</v>
      </c>
      <c r="L12" s="16">
        <f>SUM(tblData[[#This Row],[Hotel]:[Misc.]])</f>
        <v>215</v>
      </c>
    </row>
    <row r="13" spans="2:12" x14ac:dyDescent="0.25">
      <c r="B13" s="18"/>
      <c r="C13" s="17"/>
      <c r="D13" s="17"/>
      <c r="E13" s="16"/>
      <c r="F13" s="16"/>
      <c r="G13" s="16"/>
      <c r="H13" s="16"/>
      <c r="I13" s="16"/>
      <c r="J13" s="16"/>
      <c r="K13" s="16"/>
      <c r="L13" s="16">
        <f>SUM(tblData[[#This Row],[Hotel]:[Misc.]])</f>
        <v>0</v>
      </c>
    </row>
    <row r="14" spans="2:12" x14ac:dyDescent="0.25">
      <c r="B14" s="18"/>
      <c r="C14" s="17"/>
      <c r="D14" s="17"/>
      <c r="E14" s="16"/>
      <c r="F14" s="16"/>
      <c r="G14" s="16"/>
      <c r="H14" s="16"/>
      <c r="I14" s="16"/>
      <c r="J14" s="16"/>
      <c r="K14" s="16"/>
      <c r="L14" s="16">
        <f>SUM(tblData[[#This Row],[Hotel]:[Misc.]])</f>
        <v>0</v>
      </c>
    </row>
    <row r="15" spans="2:12" x14ac:dyDescent="0.25">
      <c r="B15" s="18"/>
      <c r="C15" s="17"/>
      <c r="D15" s="17"/>
      <c r="E15" s="16"/>
      <c r="F15" s="16"/>
      <c r="G15" s="16"/>
      <c r="H15" s="16"/>
      <c r="I15" s="16"/>
      <c r="J15" s="16"/>
      <c r="K15" s="16"/>
      <c r="L15" s="16">
        <f>SUM(tblData[[#This Row],[Hotel]:[Misc.]])</f>
        <v>0</v>
      </c>
    </row>
    <row r="16" spans="2:12" x14ac:dyDescent="0.25">
      <c r="B16" s="18"/>
      <c r="C16" s="17"/>
      <c r="D16" s="17"/>
      <c r="E16" s="16"/>
      <c r="F16" s="16"/>
      <c r="G16" s="16"/>
      <c r="H16" s="16"/>
      <c r="I16" s="16"/>
      <c r="J16" s="16"/>
      <c r="K16" s="16"/>
      <c r="L16" s="16">
        <f>SUM(tblData[[#This Row],[Hotel]:[Misc.]])</f>
        <v>0</v>
      </c>
    </row>
    <row r="17" spans="2:12" x14ac:dyDescent="0.25">
      <c r="B17" s="18"/>
      <c r="C17" s="17"/>
      <c r="D17" s="17"/>
      <c r="E17" s="16"/>
      <c r="F17" s="16"/>
      <c r="G17" s="16"/>
      <c r="H17" s="16"/>
      <c r="I17" s="16"/>
      <c r="J17" s="16"/>
      <c r="K17" s="16"/>
      <c r="L17" s="16">
        <f>SUM(tblData[[#This Row],[Hotel]:[Misc.]])</f>
        <v>0</v>
      </c>
    </row>
    <row r="18" spans="2:12" x14ac:dyDescent="0.25">
      <c r="B18" s="18"/>
      <c r="C18" s="17"/>
      <c r="D18" s="17"/>
      <c r="E18" s="16"/>
      <c r="F18" s="16"/>
      <c r="G18" s="16"/>
      <c r="H18" s="16"/>
      <c r="I18" s="16"/>
      <c r="J18" s="16"/>
      <c r="K18" s="16"/>
      <c r="L18" s="16">
        <f>SUM(tblData[[#This Row],[Hotel]:[Misc.]])</f>
        <v>0</v>
      </c>
    </row>
    <row r="19" spans="2:12" x14ac:dyDescent="0.25">
      <c r="B19" s="18"/>
      <c r="C19" s="17"/>
      <c r="D19" s="17"/>
      <c r="E19" s="16"/>
      <c r="F19" s="16"/>
      <c r="G19" s="16"/>
      <c r="H19" s="16"/>
      <c r="I19" s="16"/>
      <c r="J19" s="16"/>
      <c r="K19" s="16"/>
      <c r="L19" s="16">
        <f>SUM(tblData[[#This Row],[Hotel]:[Misc.]])</f>
        <v>0</v>
      </c>
    </row>
    <row r="20" spans="2:12" x14ac:dyDescent="0.25">
      <c r="B20" s="18"/>
      <c r="C20" s="17"/>
      <c r="D20" s="17"/>
      <c r="E20" s="16"/>
      <c r="F20" s="16"/>
      <c r="G20" s="16"/>
      <c r="H20" s="16"/>
      <c r="I20" s="16"/>
      <c r="J20" s="16"/>
      <c r="K20" s="16"/>
      <c r="L20" s="16">
        <f>SUM(tblData[[#This Row],[Hotel]:[Misc.]])</f>
        <v>0</v>
      </c>
    </row>
    <row r="21" spans="2:12" x14ac:dyDescent="0.25">
      <c r="B21" s="18"/>
      <c r="C21" s="17"/>
      <c r="D21" s="17"/>
      <c r="E21" s="16"/>
      <c r="F21" s="16"/>
      <c r="G21" s="16"/>
      <c r="H21" s="16"/>
      <c r="I21" s="16"/>
      <c r="J21" s="16"/>
      <c r="K21" s="16"/>
      <c r="L21" s="16">
        <f>SUM(tblData[[#This Row],[Hotel]:[Misc.]])</f>
        <v>0</v>
      </c>
    </row>
    <row r="22" spans="2:12" x14ac:dyDescent="0.25">
      <c r="B22" s="18"/>
      <c r="C22" s="17"/>
      <c r="D22" s="17"/>
      <c r="E22" s="16"/>
      <c r="F22" s="16"/>
      <c r="G22" s="16"/>
      <c r="H22" s="16"/>
      <c r="I22" s="16"/>
      <c r="J22" s="16"/>
      <c r="K22" s="16"/>
      <c r="L22" s="16">
        <f>SUM(tblData[[#This Row],[Hotel]:[Misc.]])</f>
        <v>0</v>
      </c>
    </row>
    <row r="23" spans="2:12" x14ac:dyDescent="0.25">
      <c r="B23" s="18"/>
      <c r="C23" s="17"/>
      <c r="D23" s="17"/>
      <c r="E23" s="16"/>
      <c r="F23" s="16"/>
      <c r="G23" s="16"/>
      <c r="H23" s="16"/>
      <c r="I23" s="16"/>
      <c r="J23" s="16"/>
      <c r="K23" s="16"/>
      <c r="L23" s="16">
        <f>SUM(tblData[[#This Row],[Hotel]:[Misc.]])</f>
        <v>0</v>
      </c>
    </row>
    <row r="24" spans="2:12" x14ac:dyDescent="0.25">
      <c r="B24" s="18"/>
      <c r="C24" s="17"/>
      <c r="D24" s="17"/>
      <c r="E24" s="16"/>
      <c r="F24" s="16"/>
      <c r="G24" s="16"/>
      <c r="H24" s="16"/>
      <c r="I24" s="16"/>
      <c r="J24" s="16"/>
      <c r="K24" s="16"/>
      <c r="L24" s="16">
        <f>SUM(tblData[[#This Row],[Hotel]:[Misc.]])</f>
        <v>0</v>
      </c>
    </row>
    <row r="25" spans="2:12" x14ac:dyDescent="0.25">
      <c r="B25" s="18"/>
      <c r="C25" s="17"/>
      <c r="D25" s="17"/>
      <c r="E25" s="16"/>
      <c r="F25" s="16"/>
      <c r="G25" s="16"/>
      <c r="H25" s="16"/>
      <c r="I25" s="16"/>
      <c r="J25" s="16"/>
      <c r="K25" s="16"/>
      <c r="L25" s="16">
        <f>SUM(tblData[[#This Row],[Hotel]:[Misc.]])</f>
        <v>0</v>
      </c>
    </row>
    <row r="26" spans="2:12" x14ac:dyDescent="0.25">
      <c r="B26" s="18"/>
      <c r="C26" s="17"/>
      <c r="D26" s="17"/>
      <c r="E26" s="16"/>
      <c r="F26" s="16"/>
      <c r="G26" s="16"/>
      <c r="H26" s="16"/>
      <c r="I26" s="16"/>
      <c r="J26" s="16"/>
      <c r="K26" s="16"/>
      <c r="L26" s="16">
        <f>SUM(tblData[[#This Row],[Hotel]:[Misc.]])</f>
        <v>0</v>
      </c>
    </row>
    <row r="27" spans="2:12" x14ac:dyDescent="0.25">
      <c r="B27" s="24" t="s">
        <v>8</v>
      </c>
      <c r="C27" s="24"/>
      <c r="D27" s="24"/>
      <c r="E27" s="25">
        <f>SUBTOTAL(109,tblData[Hotel])</f>
        <v>0</v>
      </c>
      <c r="F27" s="25">
        <f>SUBTOTAL(109,tblData[Transport])</f>
        <v>0</v>
      </c>
      <c r="G27" s="25">
        <f>SUBTOTAL(109,tblData[Fuel])</f>
        <v>12.24</v>
      </c>
      <c r="H27" s="25">
        <f>SUBTOTAL(109,tblData[Meals])</f>
        <v>0</v>
      </c>
      <c r="I27" s="25">
        <f>SUBTOTAL(109,tblData[Phone])</f>
        <v>0</v>
      </c>
      <c r="J27" s="25">
        <f>SUBTOTAL(109,tblData[Entertainment])</f>
        <v>0</v>
      </c>
      <c r="K27" s="25">
        <f>SUBTOTAL(109,tblData[Misc.])</f>
        <v>215</v>
      </c>
      <c r="L27" s="25">
        <f>SUBTOTAL(109,tblData[Total])</f>
        <v>227.24</v>
      </c>
    </row>
    <row r="28" spans="2:12" x14ac:dyDescent="0.25">
      <c r="C28" s="15"/>
      <c r="D28" s="15"/>
      <c r="E28" s="15"/>
      <c r="F28" s="15"/>
      <c r="G28" s="15"/>
      <c r="H28" s="15"/>
      <c r="I28" s="15"/>
      <c r="K28" s="11" t="s">
        <v>55</v>
      </c>
      <c r="L28" s="14">
        <f>tblData[[#Totals],[Total]]</f>
        <v>227.24</v>
      </c>
    </row>
    <row r="29" spans="2:12" ht="14.25" thickBot="1" x14ac:dyDescent="0.3">
      <c r="B29" s="13" t="s">
        <v>54</v>
      </c>
      <c r="C29" s="34"/>
      <c r="D29" s="34"/>
      <c r="E29" s="34"/>
      <c r="F29" s="12" t="s">
        <v>53</v>
      </c>
      <c r="G29" s="34"/>
      <c r="H29" s="34"/>
      <c r="I29" s="34"/>
      <c r="K29" s="11" t="s">
        <v>52</v>
      </c>
      <c r="L29" s="10">
        <v>0</v>
      </c>
    </row>
    <row r="30" spans="2:12" ht="14.25" thickTop="1" x14ac:dyDescent="0.25">
      <c r="C30" s="34"/>
      <c r="D30" s="34"/>
      <c r="E30" s="34"/>
      <c r="F30" s="9"/>
      <c r="G30" s="34"/>
      <c r="H30" s="34"/>
      <c r="I30" s="34"/>
      <c r="K30" s="8" t="s">
        <v>51</v>
      </c>
      <c r="L30" s="7">
        <f>Subtotal-Advances</f>
        <v>227.24</v>
      </c>
    </row>
    <row r="31" spans="2:12" x14ac:dyDescent="0.25">
      <c r="K31" s="6"/>
    </row>
  </sheetData>
  <mergeCells count="12">
    <mergeCell ref="C29:E29"/>
    <mergeCell ref="C30:E30"/>
    <mergeCell ref="G29:I29"/>
    <mergeCell ref="G30:I30"/>
    <mergeCell ref="C8:D8"/>
    <mergeCell ref="K1:L1"/>
    <mergeCell ref="C7:D7"/>
    <mergeCell ref="K8:L8"/>
    <mergeCell ref="K7:L7"/>
    <mergeCell ref="G8:H8"/>
    <mergeCell ref="G7:H7"/>
    <mergeCell ref="C4:D4"/>
  </mergeCells>
  <hyperlinks>
    <hyperlink ref="B1" r:id="rId1"/>
  </hyperlinks>
  <pageMargins left="0.4" right="0.4" top="0.4" bottom="0.4" header="0.3" footer="0.3"/>
  <pageSetup orientation="landscape" horizontalDpi="4294967293"/>
  <headerFooter differentFirst="1">
    <oddFooter>Page &amp;P of &amp;N</oddFooter>
    <firstHeader>&amp;CPrepared by Jocelyn Crabtree &amp;D&amp;RPage &amp;P</firstHeader>
    <firstFooter>&amp;C&amp;Z&amp;F</firstFoot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K30"/>
  <sheetViews>
    <sheetView workbookViewId="0">
      <selection activeCell="E19" sqref="E19"/>
    </sheetView>
  </sheetViews>
  <sheetFormatPr defaultRowHeight="16.5" x14ac:dyDescent="0.3"/>
  <cols>
    <col min="1" max="1" width="24.75" bestFit="1" customWidth="1"/>
    <col min="2" max="2" width="16.875" bestFit="1" customWidth="1"/>
    <col min="3" max="3" width="21.625" bestFit="1" customWidth="1"/>
    <col min="4" max="4" width="6" bestFit="1" customWidth="1"/>
    <col min="5" max="5" width="19.375" bestFit="1" customWidth="1"/>
    <col min="6" max="6" width="8" bestFit="1" customWidth="1"/>
    <col min="7" max="7" width="8.875" bestFit="1" customWidth="1"/>
    <col min="8" max="8" width="6.75" bestFit="1" customWidth="1"/>
    <col min="9" max="9" width="13.625" bestFit="1" customWidth="1"/>
    <col min="10" max="10" width="18.625" bestFit="1" customWidth="1"/>
    <col min="11" max="11" width="10.625" bestFit="1" customWidth="1"/>
  </cols>
  <sheetData>
    <row r="1" spans="1:11" x14ac:dyDescent="0.3">
      <c r="J1" t="s">
        <v>79</v>
      </c>
    </row>
    <row r="2" spans="1:11" x14ac:dyDescent="0.3">
      <c r="A2" t="s">
        <v>78</v>
      </c>
    </row>
    <row r="4" spans="1:11" x14ac:dyDescent="0.3">
      <c r="A4" t="s">
        <v>77</v>
      </c>
      <c r="B4" t="s">
        <v>80</v>
      </c>
      <c r="E4" t="s">
        <v>76</v>
      </c>
      <c r="G4">
        <v>11252112</v>
      </c>
      <c r="I4" t="s">
        <v>75</v>
      </c>
      <c r="J4" t="s">
        <v>74</v>
      </c>
      <c r="K4" s="36">
        <v>42687</v>
      </c>
    </row>
    <row r="5" spans="1:11" x14ac:dyDescent="0.3">
      <c r="J5" t="s">
        <v>73</v>
      </c>
      <c r="K5" s="36">
        <v>42688</v>
      </c>
    </row>
    <row r="6" spans="1:11" x14ac:dyDescent="0.3">
      <c r="A6" t="s">
        <v>72</v>
      </c>
    </row>
    <row r="7" spans="1:11" x14ac:dyDescent="0.3">
      <c r="A7" t="s">
        <v>71</v>
      </c>
      <c r="B7" t="s">
        <v>81</v>
      </c>
      <c r="E7" t="s">
        <v>70</v>
      </c>
      <c r="F7" t="s">
        <v>82</v>
      </c>
      <c r="I7" t="s">
        <v>69</v>
      </c>
    </row>
    <row r="8" spans="1:11" x14ac:dyDescent="0.3">
      <c r="A8" t="s">
        <v>68</v>
      </c>
      <c r="B8" t="s">
        <v>83</v>
      </c>
      <c r="E8" t="s">
        <v>67</v>
      </c>
      <c r="I8" t="s">
        <v>66</v>
      </c>
    </row>
    <row r="10" spans="1:11" x14ac:dyDescent="0.3">
      <c r="A10" t="s">
        <v>65</v>
      </c>
      <c r="B10" t="s">
        <v>64</v>
      </c>
      <c r="C10" t="s">
        <v>63</v>
      </c>
      <c r="D10" t="s">
        <v>62</v>
      </c>
      <c r="E10" t="s">
        <v>61</v>
      </c>
      <c r="F10" t="s">
        <v>60</v>
      </c>
      <c r="G10" t="s">
        <v>59</v>
      </c>
      <c r="H10" t="s">
        <v>58</v>
      </c>
      <c r="I10" t="s">
        <v>57</v>
      </c>
      <c r="J10" t="s">
        <v>56</v>
      </c>
      <c r="K10" t="s">
        <v>8</v>
      </c>
    </row>
    <row r="11" spans="1:11" x14ac:dyDescent="0.3">
      <c r="A11" s="36">
        <v>42687</v>
      </c>
      <c r="C11" t="s">
        <v>85</v>
      </c>
      <c r="F11" s="37">
        <v>12.24</v>
      </c>
      <c r="K11" s="37">
        <v>12.24</v>
      </c>
    </row>
    <row r="12" spans="1:11" x14ac:dyDescent="0.3">
      <c r="A12" s="36">
        <v>42688</v>
      </c>
      <c r="C12" t="s">
        <v>84</v>
      </c>
      <c r="J12" s="37">
        <v>215</v>
      </c>
      <c r="K12" s="37">
        <v>215</v>
      </c>
    </row>
    <row r="13" spans="1:11" x14ac:dyDescent="0.3">
      <c r="K13" s="37">
        <v>0</v>
      </c>
    </row>
    <row r="14" spans="1:11" x14ac:dyDescent="0.3">
      <c r="K14" s="37">
        <v>0</v>
      </c>
    </row>
    <row r="15" spans="1:11" x14ac:dyDescent="0.3">
      <c r="K15" s="37">
        <v>0</v>
      </c>
    </row>
    <row r="16" spans="1:11" x14ac:dyDescent="0.3">
      <c r="K16" s="37">
        <v>0</v>
      </c>
    </row>
    <row r="17" spans="1:11" x14ac:dyDescent="0.3">
      <c r="K17" s="37">
        <v>0</v>
      </c>
    </row>
    <row r="18" spans="1:11" x14ac:dyDescent="0.3">
      <c r="K18" s="37">
        <v>0</v>
      </c>
    </row>
    <row r="19" spans="1:11" x14ac:dyDescent="0.3">
      <c r="K19" s="37">
        <v>0</v>
      </c>
    </row>
    <row r="20" spans="1:11" x14ac:dyDescent="0.3">
      <c r="K20" s="37">
        <v>0</v>
      </c>
    </row>
    <row r="21" spans="1:11" x14ac:dyDescent="0.3">
      <c r="K21" s="37">
        <v>0</v>
      </c>
    </row>
    <row r="22" spans="1:11" x14ac:dyDescent="0.3">
      <c r="K22" s="37">
        <v>0</v>
      </c>
    </row>
    <row r="23" spans="1:11" x14ac:dyDescent="0.3">
      <c r="K23" s="37">
        <v>0</v>
      </c>
    </row>
    <row r="24" spans="1:11" x14ac:dyDescent="0.3">
      <c r="K24" s="37">
        <v>0</v>
      </c>
    </row>
    <row r="25" spans="1:11" x14ac:dyDescent="0.3">
      <c r="K25" s="37">
        <v>0</v>
      </c>
    </row>
    <row r="26" spans="1:11" x14ac:dyDescent="0.3">
      <c r="K26" s="37">
        <v>0</v>
      </c>
    </row>
    <row r="27" spans="1:11" x14ac:dyDescent="0.3">
      <c r="A27" t="s">
        <v>8</v>
      </c>
      <c r="D27" s="37">
        <v>0</v>
      </c>
      <c r="E27" s="37">
        <v>0</v>
      </c>
      <c r="F27" s="37">
        <v>12.24</v>
      </c>
      <c r="G27" s="37">
        <v>0</v>
      </c>
      <c r="H27" s="37">
        <v>0</v>
      </c>
      <c r="I27" s="37">
        <v>0</v>
      </c>
      <c r="J27" s="37">
        <v>215</v>
      </c>
      <c r="K27" s="37">
        <v>227.24</v>
      </c>
    </row>
    <row r="28" spans="1:11" x14ac:dyDescent="0.3">
      <c r="J28" t="s">
        <v>55</v>
      </c>
      <c r="K28" s="37">
        <v>227.24</v>
      </c>
    </row>
    <row r="29" spans="1:11" x14ac:dyDescent="0.3">
      <c r="A29" t="s">
        <v>54</v>
      </c>
      <c r="E29" t="s">
        <v>53</v>
      </c>
      <c r="J29" t="s">
        <v>52</v>
      </c>
      <c r="K29" s="37">
        <v>0</v>
      </c>
    </row>
    <row r="30" spans="1:11" x14ac:dyDescent="0.3">
      <c r="J30" t="s">
        <v>51</v>
      </c>
      <c r="K30" s="37">
        <v>227.24</v>
      </c>
    </row>
  </sheetData>
  <pageMargins left="1.25" right="0.7" top="0.75" bottom="0.75" header="0.3" footer="0.3"/>
  <pageSetup scale="4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Sales</vt:lpstr>
      <vt:lpstr>Budget</vt:lpstr>
      <vt:lpstr>Data Analysis</vt:lpstr>
      <vt:lpstr>Summary</vt:lpstr>
      <vt:lpstr>Current Expense Report</vt:lpstr>
      <vt:lpstr>Import</vt:lpstr>
      <vt:lpstr>Import!_6Crabtree_ExpenseReport</vt:lpstr>
      <vt:lpstr>Advances</vt:lpstr>
      <vt:lpstr>'Current Expense Report'!Print_Titles</vt:lpstr>
      <vt:lpstr>Subtotal</vt:lpstr>
    </vt:vector>
  </TitlesOfParts>
  <Company>Lincoln Public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Jocelyn Crabtree</dc:creator>
  <cp:lastModifiedBy>Jocelyn Crabtree</cp:lastModifiedBy>
  <cp:lastPrinted>2016-11-15T19:08:10Z</cp:lastPrinted>
  <dcterms:created xsi:type="dcterms:W3CDTF">2016-10-27T18:45:56Z</dcterms:created>
  <dcterms:modified xsi:type="dcterms:W3CDTF">2016-11-15T19:16:33Z</dcterms:modified>
</cp:coreProperties>
</file>